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Введение в тиминг" sheetId="1" r:id="rId4"/>
    <sheet state="visible" name="Тиминг PRO" sheetId="2" r:id="rId5"/>
  </sheets>
  <definedNames/>
  <calcPr/>
</workbook>
</file>

<file path=xl/sharedStrings.xml><?xml version="1.0" encoding="utf-8"?>
<sst xmlns="http://schemas.openxmlformats.org/spreadsheetml/2006/main" count="72" uniqueCount="40">
  <si>
    <t>Фамилия Имя</t>
  </si>
  <si>
    <t>Модуль 1 Урок 1</t>
  </si>
  <si>
    <t>Модуль 1 Урок 2</t>
  </si>
  <si>
    <t>Модуль 2 Урок 1</t>
  </si>
  <si>
    <t>Модуль 2 Урок 2</t>
  </si>
  <si>
    <t>Модуль 3 Урок 1</t>
  </si>
  <si>
    <t>Модуль 3 Урок 2</t>
  </si>
  <si>
    <t>Модуль 3 Урок 3</t>
  </si>
  <si>
    <t>Модуль 4 Урок 1</t>
  </si>
  <si>
    <t>Модуль 4 Урок 2</t>
  </si>
  <si>
    <t>Модуль 4 Урок 3</t>
  </si>
  <si>
    <t>Активность на программе</t>
  </si>
  <si>
    <t>Вводный вебинар «Тиминг — рецепт скорости чемпионов»</t>
  </si>
  <si>
    <t>Опрос по установкам и компетенциям</t>
  </si>
  <si>
    <t>Заполнение анкеты обратной связи в конце урока</t>
  </si>
  <si>
    <t>Заполнение анкеты обратной связи в конце модуля</t>
  </si>
  <si>
    <t>Бадди-встреча 1</t>
  </si>
  <si>
    <t>Проектная встреча 1</t>
  </si>
  <si>
    <t>Промежуточное тестирование Модуль 2</t>
  </si>
  <si>
    <t>Вебинар «Опыт экспериментирования»</t>
  </si>
  <si>
    <t>Вебинар «Установки и компетенции тиминга»</t>
  </si>
  <si>
    <t>Проектная встреча 2</t>
  </si>
  <si>
    <t>Вебинар «Работа с гипотезами»</t>
  </si>
  <si>
    <t>Промежуточное тестирование Модуль 3</t>
  </si>
  <si>
    <t>Бадди-встреча 2</t>
  </si>
  <si>
    <t>Вебинар «Уроки тиминга»</t>
  </si>
  <si>
    <t>Экзамен</t>
  </si>
  <si>
    <t>Общий балл</t>
  </si>
  <si>
    <t>Модуль 1</t>
  </si>
  <si>
    <t>Модуль 2</t>
  </si>
  <si>
    <t>Модуль 3</t>
  </si>
  <si>
    <t>Модуль 4</t>
  </si>
  <si>
    <t>Присутствие</t>
  </si>
  <si>
    <t>Своевременность сдачи</t>
  </si>
  <si>
    <t>Качество проработки отчета</t>
  </si>
  <si>
    <t>Cвоевременность</t>
  </si>
  <si>
    <t>Качество проработки</t>
  </si>
  <si>
    <t>Мастер-класс Модуль 1</t>
  </si>
  <si>
    <t>Встреча бадди-группы 3</t>
  </si>
  <si>
    <t>Посещение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</si>
</sst>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/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5" fillId="0" fontId="3" numFmtId="0" xfId="0" applyBorder="1" applyFont="1"/>
    <xf borderId="6" fillId="2" fontId="1" numFmtId="0" xfId="0" applyAlignment="1" applyBorder="1" applyFill="1" applyFont="1">
      <alignment horizontal="center" shrinkToFit="0" vertical="center" wrapText="1"/>
    </xf>
    <xf borderId="7" fillId="0" fontId="3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 readingOrder="0" shrinkToFit="0" vertical="center" wrapText="1"/>
    </xf>
    <xf borderId="8" fillId="0" fontId="1" numFmtId="0" xfId="0" applyAlignment="1" applyBorder="1" applyFont="1">
      <alignment horizontal="center" readingOrder="0" shrinkToFit="0" vertical="center" wrapText="1"/>
    </xf>
    <xf borderId="1" fillId="0" fontId="1" numFmtId="3" xfId="0" applyAlignment="1" applyBorder="1" applyFont="1" applyNumberFormat="1">
      <alignment horizontal="center" shrinkToFit="0" vertical="center" wrapText="1"/>
    </xf>
    <xf borderId="9" fillId="0" fontId="3" numFmtId="0" xfId="0" applyBorder="1" applyFont="1"/>
    <xf borderId="0" fillId="0" fontId="2" numFmtId="3" xfId="0" applyAlignment="1" applyFont="1" applyNumberFormat="1">
      <alignment horizontal="center" shrinkToFit="0" vertical="center" wrapText="1"/>
    </xf>
    <xf borderId="2" fillId="0" fontId="2" numFmtId="3" xfId="0" applyAlignment="1" applyBorder="1" applyFont="1" applyNumberFormat="1">
      <alignment horizontal="center" shrinkToFit="0" vertical="center" wrapText="1"/>
    </xf>
    <xf borderId="10" fillId="0" fontId="1" numFmtId="3" xfId="0" applyAlignment="1" applyBorder="1" applyFont="1" applyNumberFormat="1">
      <alignment horizontal="center" shrinkToFit="0" vertical="center" wrapText="1"/>
    </xf>
    <xf borderId="8" fillId="0" fontId="1" numFmtId="3" xfId="0" applyAlignment="1" applyBorder="1" applyFont="1" applyNumberFormat="1">
      <alignment horizontal="center" shrinkToFit="0" vertical="center" wrapText="1"/>
    </xf>
    <xf borderId="3" fillId="0" fontId="1" numFmtId="3" xfId="0" applyAlignment="1" applyBorder="1" applyFont="1" applyNumberFormat="1">
      <alignment horizontal="center" shrinkToFit="0" vertical="center" wrapText="1"/>
    </xf>
    <xf borderId="9" fillId="0" fontId="1" numFmtId="3" xfId="0" applyAlignment="1" applyBorder="1" applyFont="1" applyNumberFormat="1">
      <alignment horizontal="center" shrinkToFit="0" vertical="center" wrapText="1"/>
    </xf>
    <xf borderId="11" fillId="0" fontId="1" numFmtId="3" xfId="0" applyAlignment="1" applyBorder="1" applyFont="1" applyNumberFormat="1">
      <alignment horizontal="center" shrinkToFit="0" vertical="center" wrapText="1"/>
    </xf>
    <xf borderId="3" fillId="0" fontId="1" numFmtId="3" xfId="0" applyAlignment="1" applyBorder="1" applyFont="1" applyNumberFormat="1">
      <alignment horizontal="center" vertical="center"/>
    </xf>
    <xf borderId="8" fillId="0" fontId="1" numFmtId="3" xfId="0" applyAlignment="1" applyBorder="1" applyFont="1" applyNumberFormat="1">
      <alignment horizontal="center" readingOrder="0" shrinkToFit="0" vertical="center" wrapText="1"/>
    </xf>
    <xf borderId="1" fillId="0" fontId="1" numFmtId="3" xfId="0" applyAlignment="1" applyBorder="1" applyFont="1" applyNumberFormat="1">
      <alignment horizontal="center" vertical="center"/>
    </xf>
    <xf borderId="12" fillId="0" fontId="3" numFmtId="0" xfId="0" applyBorder="1" applyFont="1"/>
    <xf borderId="6" fillId="0" fontId="3" numFmtId="0" xfId="0" applyBorder="1" applyFont="1"/>
    <xf borderId="5" fillId="0" fontId="1" numFmtId="3" xfId="0" applyAlignment="1" applyBorder="1" applyFont="1" applyNumberFormat="1">
      <alignment horizontal="center" shrinkToFit="0" vertical="center" wrapText="1"/>
    </xf>
    <xf borderId="2" fillId="0" fontId="4" numFmtId="49" xfId="0" applyBorder="1" applyFont="1" applyNumberFormat="1"/>
    <xf borderId="2" fillId="0" fontId="4" numFmtId="3" xfId="0" applyAlignment="1" applyBorder="1" applyFont="1" applyNumberFormat="1">
      <alignment horizontal="center" vertical="center"/>
    </xf>
    <xf borderId="0" fillId="0" fontId="4" numFmtId="3" xfId="0" applyAlignment="1" applyFont="1" applyNumberFormat="1">
      <alignment horizontal="center" vertical="center"/>
    </xf>
    <xf borderId="13" fillId="0" fontId="4" numFmtId="3" xfId="0" applyAlignment="1" applyBorder="1" applyFont="1" applyNumberFormat="1">
      <alignment horizontal="center" vertical="center"/>
    </xf>
    <xf borderId="9" fillId="0" fontId="4" numFmtId="3" xfId="0" applyAlignment="1" applyBorder="1" applyFont="1" applyNumberFormat="1">
      <alignment horizontal="center" vertical="center"/>
    </xf>
    <xf borderId="2" fillId="0" fontId="4" numFmtId="0" xfId="0" applyBorder="1" applyFont="1"/>
    <xf borderId="13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2" fillId="0" fontId="4" numFmtId="0" xfId="0" applyAlignment="1" applyBorder="1" applyFont="1">
      <alignment horizontal="center" vertical="center"/>
    </xf>
    <xf borderId="9" fillId="0" fontId="4" numFmtId="0" xfId="0" applyAlignment="1" applyBorder="1" applyFont="1">
      <alignment horizontal="center" vertical="center"/>
    </xf>
    <xf borderId="7" fillId="0" fontId="4" numFmtId="0" xfId="0" applyBorder="1" applyFont="1"/>
    <xf borderId="7" fillId="0" fontId="4" numFmtId="0" xfId="0" applyAlignment="1" applyBorder="1" applyFont="1">
      <alignment horizontal="center" vertical="center"/>
    </xf>
    <xf borderId="14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 vertical="center"/>
    </xf>
    <xf borderId="12" fillId="0" fontId="4" numFmtId="0" xfId="0" applyAlignment="1" applyBorder="1" applyFont="1">
      <alignment horizontal="center" vertical="center"/>
    </xf>
    <xf borderId="0" fillId="0" fontId="4" numFmtId="0" xfId="0" applyFont="1"/>
    <xf borderId="10" fillId="0" fontId="1" numFmtId="0" xfId="0" applyAlignment="1" applyBorder="1" applyFont="1">
      <alignment horizontal="center" readingOrder="0" shrinkToFit="0" vertical="center" wrapText="1"/>
    </xf>
    <xf borderId="13" fillId="0" fontId="2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13" fillId="0" fontId="3" numFmtId="0" xfId="0" applyBorder="1" applyFont="1"/>
    <xf borderId="6" fillId="0" fontId="2" numFmtId="0" xfId="0" applyAlignment="1" applyBorder="1" applyFont="1">
      <alignment horizontal="center" vertical="center"/>
    </xf>
    <xf borderId="12" fillId="0" fontId="1" numFmtId="3" xfId="0" applyAlignment="1" applyBorder="1" applyFont="1" applyNumberFormat="1">
      <alignment horizontal="center" shrinkToFit="0" vertical="center" wrapText="1"/>
    </xf>
    <xf borderId="8" fillId="0" fontId="1" numFmtId="3" xfId="0" applyAlignment="1" applyBorder="1" applyFont="1" applyNumberFormat="1">
      <alignment horizontal="center" vertical="center"/>
    </xf>
    <xf borderId="0" fillId="0" fontId="4" numFmtId="49" xfId="0" applyFont="1" applyNumberFormat="1"/>
    <xf borderId="1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75"/>
  <cols>
    <col customWidth="1" min="1" max="1" width="20.75"/>
    <col customWidth="1" min="17" max="17" width="17.63"/>
    <col customWidth="1" min="18" max="18" width="15.63"/>
    <col customWidth="1" min="19" max="19" width="16.13"/>
    <col customWidth="1" min="20" max="20" width="15.75"/>
    <col customWidth="1" min="21" max="21" width="16.38"/>
    <col customWidth="1" min="22" max="22" width="14.75"/>
    <col customWidth="1" min="23" max="23" width="16.88"/>
    <col customWidth="1" min="26" max="26" width="14.38"/>
    <col customWidth="1" min="27" max="27" width="16.38"/>
    <col customWidth="1" min="28" max="41" width="18.38"/>
    <col customWidth="1" min="42" max="42" width="28.88"/>
    <col customWidth="1" min="43" max="45" width="18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 t="s">
        <v>1</v>
      </c>
      <c r="R1" s="5"/>
      <c r="S1" s="6"/>
      <c r="T1" s="7" t="s">
        <v>2</v>
      </c>
      <c r="U1" s="8"/>
      <c r="V1" s="4" t="s">
        <v>3</v>
      </c>
      <c r="W1" s="6"/>
      <c r="X1" s="9" t="s">
        <v>4</v>
      </c>
      <c r="Y1" s="5"/>
      <c r="Z1" s="5"/>
      <c r="AA1" s="5"/>
      <c r="AB1" s="6"/>
      <c r="AC1" s="10" t="s">
        <v>5</v>
      </c>
      <c r="AD1" s="6"/>
      <c r="AE1" s="10" t="s">
        <v>6</v>
      </c>
      <c r="AF1" s="5"/>
      <c r="AG1" s="5"/>
      <c r="AH1" s="6"/>
      <c r="AI1" s="10" t="s">
        <v>7</v>
      </c>
      <c r="AJ1" s="5"/>
      <c r="AK1" s="5"/>
      <c r="AL1" s="6"/>
      <c r="AM1" s="11" t="s">
        <v>8</v>
      </c>
      <c r="AN1" s="6"/>
      <c r="AO1" s="12" t="s">
        <v>9</v>
      </c>
      <c r="AP1" s="11" t="s">
        <v>10</v>
      </c>
      <c r="AQ1" s="5"/>
      <c r="AR1" s="5"/>
      <c r="AS1" s="6"/>
      <c r="AT1" s="13" t="s">
        <v>11</v>
      </c>
    </row>
    <row r="2" ht="36.0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3" t="s">
        <v>12</v>
      </c>
      <c r="R2" s="13" t="s">
        <v>13</v>
      </c>
      <c r="S2" s="13" t="s">
        <v>14</v>
      </c>
      <c r="T2" s="17" t="s">
        <v>14</v>
      </c>
      <c r="U2" s="13" t="s">
        <v>15</v>
      </c>
      <c r="V2" s="18" t="s">
        <v>16</v>
      </c>
      <c r="W2" s="13" t="s">
        <v>14</v>
      </c>
      <c r="X2" s="19" t="s">
        <v>17</v>
      </c>
      <c r="Y2" s="5"/>
      <c r="Z2" s="17" t="s">
        <v>18</v>
      </c>
      <c r="AA2" s="17" t="s">
        <v>14</v>
      </c>
      <c r="AB2" s="13" t="s">
        <v>15</v>
      </c>
      <c r="AC2" s="20" t="s">
        <v>19</v>
      </c>
      <c r="AD2" s="21" t="s">
        <v>14</v>
      </c>
      <c r="AE2" s="13" t="s">
        <v>20</v>
      </c>
      <c r="AF2" s="22" t="s">
        <v>21</v>
      </c>
      <c r="AG2" s="6"/>
      <c r="AH2" s="13" t="s">
        <v>14</v>
      </c>
      <c r="AI2" s="13" t="s">
        <v>22</v>
      </c>
      <c r="AJ2" s="17" t="s">
        <v>23</v>
      </c>
      <c r="AK2" s="13" t="s">
        <v>14</v>
      </c>
      <c r="AL2" s="13" t="s">
        <v>15</v>
      </c>
      <c r="AM2" s="23" t="s">
        <v>24</v>
      </c>
      <c r="AN2" s="13" t="s">
        <v>14</v>
      </c>
      <c r="AO2" s="13" t="s">
        <v>14</v>
      </c>
      <c r="AP2" s="23" t="s">
        <v>25</v>
      </c>
      <c r="AQ2" s="24" t="s">
        <v>26</v>
      </c>
      <c r="AR2" s="13" t="s">
        <v>14</v>
      </c>
      <c r="AS2" s="13" t="s">
        <v>15</v>
      </c>
      <c r="AT2" s="14"/>
    </row>
    <row r="3">
      <c r="A3" s="25"/>
      <c r="B3" s="18" t="s">
        <v>27</v>
      </c>
      <c r="C3" s="18" t="s">
        <v>28</v>
      </c>
      <c r="D3" s="18" t="s">
        <v>29</v>
      </c>
      <c r="E3" s="18" t="s">
        <v>30</v>
      </c>
      <c r="F3" s="18" t="s">
        <v>31</v>
      </c>
      <c r="G3" s="18" t="s">
        <v>1</v>
      </c>
      <c r="H3" s="18" t="s">
        <v>2</v>
      </c>
      <c r="I3" s="18" t="s">
        <v>3</v>
      </c>
      <c r="J3" s="18" t="s">
        <v>4</v>
      </c>
      <c r="K3" s="18" t="s">
        <v>5</v>
      </c>
      <c r="L3" s="18" t="s">
        <v>6</v>
      </c>
      <c r="M3" s="18" t="s">
        <v>7</v>
      </c>
      <c r="N3" s="18" t="s">
        <v>8</v>
      </c>
      <c r="O3" s="18" t="s">
        <v>9</v>
      </c>
      <c r="P3" s="18" t="s">
        <v>10</v>
      </c>
      <c r="Q3" s="25"/>
      <c r="R3" s="25"/>
      <c r="S3" s="25"/>
      <c r="T3" s="26"/>
      <c r="U3" s="25"/>
      <c r="V3" s="18" t="s">
        <v>32</v>
      </c>
      <c r="W3" s="25"/>
      <c r="X3" s="19" t="s">
        <v>33</v>
      </c>
      <c r="Y3" s="19" t="s">
        <v>34</v>
      </c>
      <c r="Z3" s="26"/>
      <c r="AA3" s="26"/>
      <c r="AB3" s="25"/>
      <c r="AC3" s="25"/>
      <c r="AD3" s="8"/>
      <c r="AE3" s="25"/>
      <c r="AF3" s="18" t="s">
        <v>35</v>
      </c>
      <c r="AG3" s="27" t="s">
        <v>36</v>
      </c>
      <c r="AH3" s="25"/>
      <c r="AI3" s="25"/>
      <c r="AJ3" s="26"/>
      <c r="AK3" s="25"/>
      <c r="AL3" s="25"/>
      <c r="AM3" s="23" t="s">
        <v>32</v>
      </c>
      <c r="AN3" s="25"/>
      <c r="AO3" s="25"/>
      <c r="AP3" s="23" t="s">
        <v>32</v>
      </c>
      <c r="AQ3" s="25"/>
      <c r="AR3" s="25"/>
      <c r="AS3" s="25"/>
      <c r="AT3" s="25"/>
    </row>
    <row r="4">
      <c r="A4" s="28" t="str">
        <f>IFERROR(__xludf.DUMMYFUNCTION("IMPORTRANGE(""https://docs.google.com/spreadsheets/d/1LdhgILUWTq1vT9il17Hakuy7l2HoV42_fFjLmBNRx7A/edit?usp=sharing"",""'Рейтинг  (копия)'!A4:BB301"")"),"Садовин Александр")</f>
        <v>Садовин Александр</v>
      </c>
      <c r="B4" s="29">
        <f>IFERROR(__xludf.DUMMYFUNCTION("""COMPUTED_VALUE"""),98.0)</f>
        <v>98</v>
      </c>
      <c r="C4" s="30">
        <f>IFERROR(__xludf.DUMMYFUNCTION("""COMPUTED_VALUE"""),26.0)</f>
        <v>26</v>
      </c>
      <c r="D4" s="30">
        <f>IFERROR(__xludf.DUMMYFUNCTION("""COMPUTED_VALUE"""),20.0)</f>
        <v>20</v>
      </c>
      <c r="E4" s="30">
        <f>IFERROR(__xludf.DUMMYFUNCTION("""COMPUTED_VALUE"""),15.0)</f>
        <v>15</v>
      </c>
      <c r="F4" s="29">
        <f>IFERROR(__xludf.DUMMYFUNCTION("""COMPUTED_VALUE"""),37.0)</f>
        <v>37</v>
      </c>
      <c r="G4" s="30">
        <f>IFERROR(__xludf.DUMMYFUNCTION("""COMPUTED_VALUE"""),22.0)</f>
        <v>22</v>
      </c>
      <c r="H4" s="30">
        <f>IFERROR(__xludf.DUMMYFUNCTION("""COMPUTED_VALUE"""),4.0)</f>
        <v>4</v>
      </c>
      <c r="I4" s="30">
        <f>IFERROR(__xludf.DUMMYFUNCTION("""COMPUTED_VALUE"""),12.0)</f>
        <v>12</v>
      </c>
      <c r="J4" s="30">
        <f>IFERROR(__xludf.DUMMYFUNCTION("""COMPUTED_VALUE"""),8.0)</f>
        <v>8</v>
      </c>
      <c r="K4" s="30">
        <f>IFERROR(__xludf.DUMMYFUNCTION("""COMPUTED_VALUE"""),5.0)</f>
        <v>5</v>
      </c>
      <c r="L4" s="30">
        <f>IFERROR(__xludf.DUMMYFUNCTION("""COMPUTED_VALUE"""),10.0)</f>
        <v>10</v>
      </c>
      <c r="M4" s="30">
        <f>IFERROR(__xludf.DUMMYFUNCTION("""COMPUTED_VALUE"""),0.0)</f>
        <v>0</v>
      </c>
      <c r="N4" s="30">
        <f>IFERROR(__xludf.DUMMYFUNCTION("""COMPUTED_VALUE"""),0.0)</f>
        <v>0</v>
      </c>
      <c r="O4" s="30">
        <f>IFERROR(__xludf.DUMMYFUNCTION("""COMPUTED_VALUE"""),2.0)</f>
        <v>2</v>
      </c>
      <c r="P4" s="29">
        <f>IFERROR(__xludf.DUMMYFUNCTION("""COMPUTED_VALUE"""),35.0)</f>
        <v>35</v>
      </c>
      <c r="Q4" s="30">
        <f>IFERROR(__xludf.DUMMYFUNCTION("""COMPUTED_VALUE"""),10.0)</f>
        <v>10</v>
      </c>
      <c r="R4" s="30">
        <f>IFERROR(__xludf.DUMMYFUNCTION("""COMPUTED_VALUE"""),10.0)</f>
        <v>10</v>
      </c>
      <c r="S4" s="30">
        <f>IFERROR(__xludf.DUMMYFUNCTION("""COMPUTED_VALUE"""),2.0)</f>
        <v>2</v>
      </c>
      <c r="T4" s="31">
        <f>IFERROR(__xludf.DUMMYFUNCTION("""COMPUTED_VALUE"""),2.0)</f>
        <v>2</v>
      </c>
      <c r="U4" s="29">
        <f>IFERROR(__xludf.DUMMYFUNCTION("""COMPUTED_VALUE"""),2.0)</f>
        <v>2</v>
      </c>
      <c r="V4" s="30">
        <f>IFERROR(__xludf.DUMMYFUNCTION("""COMPUTED_VALUE"""),10.0)</f>
        <v>10</v>
      </c>
      <c r="W4" s="29">
        <f>IFERROR(__xludf.DUMMYFUNCTION("""COMPUTED_VALUE"""),2.0)</f>
        <v>2</v>
      </c>
      <c r="X4" s="30">
        <f>IFERROR(__xludf.DUMMYFUNCTION("""COMPUTED_VALUE"""),2.0)</f>
        <v>2</v>
      </c>
      <c r="Y4" s="30">
        <f>IFERROR(__xludf.DUMMYFUNCTION("""COMPUTED_VALUE"""),3.0)</f>
        <v>3</v>
      </c>
      <c r="Z4" s="30">
        <f>IFERROR(__xludf.DUMMYFUNCTION("""COMPUTED_VALUE"""),3.0)</f>
        <v>3</v>
      </c>
      <c r="AA4" s="30">
        <f>IFERROR(__xludf.DUMMYFUNCTION("""COMPUTED_VALUE"""),0.0)</f>
        <v>0</v>
      </c>
      <c r="AB4" s="30">
        <f>IFERROR(__xludf.DUMMYFUNCTION("""COMPUTED_VALUE"""),0.0)</f>
        <v>0</v>
      </c>
      <c r="AC4" s="31">
        <f>IFERROR(__xludf.DUMMYFUNCTION("""COMPUTED_VALUE"""),5.0)</f>
        <v>5</v>
      </c>
      <c r="AD4" s="29">
        <f>IFERROR(__xludf.DUMMYFUNCTION("""COMPUTED_VALUE"""),0.0)</f>
        <v>0</v>
      </c>
      <c r="AE4" s="30">
        <f>IFERROR(__xludf.DUMMYFUNCTION("""COMPUTED_VALUE"""),5.0)</f>
        <v>5</v>
      </c>
      <c r="AF4" s="30">
        <f>IFERROR(__xludf.DUMMYFUNCTION("""COMPUTED_VALUE"""),2.0)</f>
        <v>2</v>
      </c>
      <c r="AG4" s="30">
        <f>IFERROR(__xludf.DUMMYFUNCTION("""COMPUTED_VALUE"""),3.0)</f>
        <v>3</v>
      </c>
      <c r="AH4" s="30">
        <f>IFERROR(__xludf.DUMMYFUNCTION("""COMPUTED_VALUE"""),0.0)</f>
        <v>0</v>
      </c>
      <c r="AI4" s="31">
        <f>IFERROR(__xludf.DUMMYFUNCTION("""COMPUTED_VALUE"""),0.0)</f>
        <v>0</v>
      </c>
      <c r="AJ4" s="30">
        <f>IFERROR(__xludf.DUMMYFUNCTION("""COMPUTED_VALUE"""),0.0)</f>
        <v>0</v>
      </c>
      <c r="AK4" s="30">
        <f>IFERROR(__xludf.DUMMYFUNCTION("""COMPUTED_VALUE"""),0.0)</f>
        <v>0</v>
      </c>
      <c r="AL4" s="29">
        <f>IFERROR(__xludf.DUMMYFUNCTION("""COMPUTED_VALUE"""),0.0)</f>
        <v>0</v>
      </c>
      <c r="AM4" s="30">
        <f>IFERROR(__xludf.DUMMYFUNCTION("""COMPUTED_VALUE"""),0.0)</f>
        <v>0</v>
      </c>
      <c r="AN4" s="30">
        <f>IFERROR(__xludf.DUMMYFUNCTION("""COMPUTED_VALUE"""),0.0)</f>
        <v>0</v>
      </c>
      <c r="AO4" s="32">
        <f>IFERROR(__xludf.DUMMYFUNCTION("""COMPUTED_VALUE"""),2.0)</f>
        <v>2</v>
      </c>
      <c r="AP4" s="30">
        <f>IFERROR(__xludf.DUMMYFUNCTION("""COMPUTED_VALUE"""),5.0)</f>
        <v>5</v>
      </c>
      <c r="AQ4" s="30">
        <f>IFERROR(__xludf.DUMMYFUNCTION("""COMPUTED_VALUE"""),26.0)</f>
        <v>26</v>
      </c>
      <c r="AR4" s="30">
        <f>IFERROR(__xludf.DUMMYFUNCTION("""COMPUTED_VALUE"""),2.0)</f>
        <v>2</v>
      </c>
      <c r="AS4" s="29">
        <f>IFERROR(__xludf.DUMMYFUNCTION("""COMPUTED_VALUE"""),2.0)</f>
        <v>2</v>
      </c>
      <c r="AT4" s="29">
        <f>IFERROR(__xludf.DUMMYFUNCTION("""COMPUTED_VALUE"""),0.0)</f>
        <v>0</v>
      </c>
    </row>
    <row r="5">
      <c r="A5" s="28" t="str">
        <f>IFERROR(__xludf.DUMMYFUNCTION("""COMPUTED_VALUE"""),"Гарафетдинова Любовь")</f>
        <v>Гарафетдинова Любовь</v>
      </c>
      <c r="B5" s="29">
        <f>IFERROR(__xludf.DUMMYFUNCTION("""COMPUTED_VALUE"""),106.0)</f>
        <v>106</v>
      </c>
      <c r="C5" s="30">
        <f>IFERROR(__xludf.DUMMYFUNCTION("""COMPUTED_VALUE"""),24.0)</f>
        <v>24</v>
      </c>
      <c r="D5" s="30">
        <f>IFERROR(__xludf.DUMMYFUNCTION("""COMPUTED_VALUE"""),24.0)</f>
        <v>24</v>
      </c>
      <c r="E5" s="30">
        <f>IFERROR(__xludf.DUMMYFUNCTION("""COMPUTED_VALUE"""),15.0)</f>
        <v>15</v>
      </c>
      <c r="F5" s="29">
        <f>IFERROR(__xludf.DUMMYFUNCTION("""COMPUTED_VALUE"""),43.0)</f>
        <v>43</v>
      </c>
      <c r="G5" s="30">
        <f>IFERROR(__xludf.DUMMYFUNCTION("""COMPUTED_VALUE"""),20.0)</f>
        <v>20</v>
      </c>
      <c r="H5" s="30">
        <f>IFERROR(__xludf.DUMMYFUNCTION("""COMPUTED_VALUE"""),4.0)</f>
        <v>4</v>
      </c>
      <c r="I5" s="30">
        <f>IFERROR(__xludf.DUMMYFUNCTION("""COMPUTED_VALUE"""),12.0)</f>
        <v>12</v>
      </c>
      <c r="J5" s="30">
        <f>IFERROR(__xludf.DUMMYFUNCTION("""COMPUTED_VALUE"""),12.0)</f>
        <v>12</v>
      </c>
      <c r="K5" s="30">
        <f>IFERROR(__xludf.DUMMYFUNCTION("""COMPUTED_VALUE"""),5.0)</f>
        <v>5</v>
      </c>
      <c r="L5" s="30">
        <f>IFERROR(__xludf.DUMMYFUNCTION("""COMPUTED_VALUE"""),10.0)</f>
        <v>10</v>
      </c>
      <c r="M5" s="30">
        <f>IFERROR(__xludf.DUMMYFUNCTION("""COMPUTED_VALUE"""),0.0)</f>
        <v>0</v>
      </c>
      <c r="N5" s="30">
        <f>IFERROR(__xludf.DUMMYFUNCTION("""COMPUTED_VALUE"""),0.0)</f>
        <v>0</v>
      </c>
      <c r="O5" s="30">
        <f>IFERROR(__xludf.DUMMYFUNCTION("""COMPUTED_VALUE"""),2.0)</f>
        <v>2</v>
      </c>
      <c r="P5" s="29">
        <f>IFERROR(__xludf.DUMMYFUNCTION("""COMPUTED_VALUE"""),41.0)</f>
        <v>41</v>
      </c>
      <c r="Q5" s="30">
        <f>IFERROR(__xludf.DUMMYFUNCTION("""COMPUTED_VALUE"""),10.0)</f>
        <v>10</v>
      </c>
      <c r="R5" s="30">
        <f>IFERROR(__xludf.DUMMYFUNCTION("""COMPUTED_VALUE"""),10.0)</f>
        <v>10</v>
      </c>
      <c r="S5" s="30">
        <f>IFERROR(__xludf.DUMMYFUNCTION("""COMPUTED_VALUE"""),0.0)</f>
        <v>0</v>
      </c>
      <c r="T5" s="31">
        <f>IFERROR(__xludf.DUMMYFUNCTION("""COMPUTED_VALUE"""),2.0)</f>
        <v>2</v>
      </c>
      <c r="U5" s="29">
        <f>IFERROR(__xludf.DUMMYFUNCTION("""COMPUTED_VALUE"""),2.0)</f>
        <v>2</v>
      </c>
      <c r="V5" s="30">
        <f>IFERROR(__xludf.DUMMYFUNCTION("""COMPUTED_VALUE"""),10.0)</f>
        <v>10</v>
      </c>
      <c r="W5" s="29">
        <f>IFERROR(__xludf.DUMMYFUNCTION("""COMPUTED_VALUE"""),2.0)</f>
        <v>2</v>
      </c>
      <c r="X5" s="30">
        <f>IFERROR(__xludf.DUMMYFUNCTION("""COMPUTED_VALUE"""),2.0)</f>
        <v>2</v>
      </c>
      <c r="Y5" s="30">
        <f>IFERROR(__xludf.DUMMYFUNCTION("""COMPUTED_VALUE"""),3.0)</f>
        <v>3</v>
      </c>
      <c r="Z5" s="30">
        <f>IFERROR(__xludf.DUMMYFUNCTION("""COMPUTED_VALUE"""),3.0)</f>
        <v>3</v>
      </c>
      <c r="AA5" s="30">
        <f>IFERROR(__xludf.DUMMYFUNCTION("""COMPUTED_VALUE"""),2.0)</f>
        <v>2</v>
      </c>
      <c r="AB5" s="30">
        <f>IFERROR(__xludf.DUMMYFUNCTION("""COMPUTED_VALUE"""),2.0)</f>
        <v>2</v>
      </c>
      <c r="AC5" s="31">
        <f>IFERROR(__xludf.DUMMYFUNCTION("""COMPUTED_VALUE"""),5.0)</f>
        <v>5</v>
      </c>
      <c r="AD5" s="29">
        <f>IFERROR(__xludf.DUMMYFUNCTION("""COMPUTED_VALUE"""),0.0)</f>
        <v>0</v>
      </c>
      <c r="AE5" s="30">
        <f>IFERROR(__xludf.DUMMYFUNCTION("""COMPUTED_VALUE"""),5.0)</f>
        <v>5</v>
      </c>
      <c r="AF5" s="30">
        <f>IFERROR(__xludf.DUMMYFUNCTION("""COMPUTED_VALUE"""),2.0)</f>
        <v>2</v>
      </c>
      <c r="AG5" s="30">
        <f>IFERROR(__xludf.DUMMYFUNCTION("""COMPUTED_VALUE"""),3.0)</f>
        <v>3</v>
      </c>
      <c r="AH5" s="30">
        <f>IFERROR(__xludf.DUMMYFUNCTION("""COMPUTED_VALUE"""),0.0)</f>
        <v>0</v>
      </c>
      <c r="AI5" s="31">
        <f>IFERROR(__xludf.DUMMYFUNCTION("""COMPUTED_VALUE"""),0.0)</f>
        <v>0</v>
      </c>
      <c r="AJ5" s="30">
        <f>IFERROR(__xludf.DUMMYFUNCTION("""COMPUTED_VALUE"""),0.0)</f>
        <v>0</v>
      </c>
      <c r="AK5" s="30">
        <f>IFERROR(__xludf.DUMMYFUNCTION("""COMPUTED_VALUE"""),0.0)</f>
        <v>0</v>
      </c>
      <c r="AL5" s="29">
        <f>IFERROR(__xludf.DUMMYFUNCTION("""COMPUTED_VALUE"""),0.0)</f>
        <v>0</v>
      </c>
      <c r="AM5" s="30">
        <f>IFERROR(__xludf.DUMMYFUNCTION("""COMPUTED_VALUE"""),0.0)</f>
        <v>0</v>
      </c>
      <c r="AN5" s="30">
        <f>IFERROR(__xludf.DUMMYFUNCTION("""COMPUTED_VALUE"""),0.0)</f>
        <v>0</v>
      </c>
      <c r="AO5" s="32">
        <f>IFERROR(__xludf.DUMMYFUNCTION("""COMPUTED_VALUE"""),2.0)</f>
        <v>2</v>
      </c>
      <c r="AP5" s="30">
        <f>IFERROR(__xludf.DUMMYFUNCTION("""COMPUTED_VALUE"""),5.0)</f>
        <v>5</v>
      </c>
      <c r="AQ5" s="30">
        <f>IFERROR(__xludf.DUMMYFUNCTION("""COMPUTED_VALUE"""),32.0)</f>
        <v>32</v>
      </c>
      <c r="AR5" s="30">
        <f>IFERROR(__xludf.DUMMYFUNCTION("""COMPUTED_VALUE"""),2.0)</f>
        <v>2</v>
      </c>
      <c r="AS5" s="29">
        <f>IFERROR(__xludf.DUMMYFUNCTION("""COMPUTED_VALUE"""),2.0)</f>
        <v>2</v>
      </c>
      <c r="AT5" s="29">
        <f>IFERROR(__xludf.DUMMYFUNCTION("""COMPUTED_VALUE"""),0.0)</f>
        <v>0</v>
      </c>
    </row>
    <row r="6">
      <c r="A6" s="28" t="str">
        <f>IFERROR(__xludf.DUMMYFUNCTION("""COMPUTED_VALUE"""),"Ростовцев Захар")</f>
        <v>Ростовцев Захар</v>
      </c>
      <c r="B6" s="29">
        <f>IFERROR(__xludf.DUMMYFUNCTION("""COMPUTED_VALUE"""),100.0)</f>
        <v>100</v>
      </c>
      <c r="C6" s="30">
        <f>IFERROR(__xludf.DUMMYFUNCTION("""COMPUTED_VALUE"""),26.0)</f>
        <v>26</v>
      </c>
      <c r="D6" s="30">
        <f>IFERROR(__xludf.DUMMYFUNCTION("""COMPUTED_VALUE"""),25.0)</f>
        <v>25</v>
      </c>
      <c r="E6" s="30">
        <f>IFERROR(__xludf.DUMMYFUNCTION("""COMPUTED_VALUE"""),19.0)</f>
        <v>19</v>
      </c>
      <c r="F6" s="29">
        <f>IFERROR(__xludf.DUMMYFUNCTION("""COMPUTED_VALUE"""),30.0)</f>
        <v>30</v>
      </c>
      <c r="G6" s="30">
        <f>IFERROR(__xludf.DUMMYFUNCTION("""COMPUTED_VALUE"""),22.0)</f>
        <v>22</v>
      </c>
      <c r="H6" s="30">
        <f>IFERROR(__xludf.DUMMYFUNCTION("""COMPUTED_VALUE"""),4.0)</f>
        <v>4</v>
      </c>
      <c r="I6" s="30">
        <f>IFERROR(__xludf.DUMMYFUNCTION("""COMPUTED_VALUE"""),12.0)</f>
        <v>12</v>
      </c>
      <c r="J6" s="30">
        <f>IFERROR(__xludf.DUMMYFUNCTION("""COMPUTED_VALUE"""),13.0)</f>
        <v>13</v>
      </c>
      <c r="K6" s="30">
        <f>IFERROR(__xludf.DUMMYFUNCTION("""COMPUTED_VALUE"""),7.0)</f>
        <v>7</v>
      </c>
      <c r="L6" s="30">
        <f>IFERROR(__xludf.DUMMYFUNCTION("""COMPUTED_VALUE"""),7.0)</f>
        <v>7</v>
      </c>
      <c r="M6" s="30">
        <f>IFERROR(__xludf.DUMMYFUNCTION("""COMPUTED_VALUE"""),5.0)</f>
        <v>5</v>
      </c>
      <c r="N6" s="30">
        <f>IFERROR(__xludf.DUMMYFUNCTION("""COMPUTED_VALUE"""),0.0)</f>
        <v>0</v>
      </c>
      <c r="O6" s="30">
        <f>IFERROR(__xludf.DUMMYFUNCTION("""COMPUTED_VALUE"""),2.0)</f>
        <v>2</v>
      </c>
      <c r="P6" s="29">
        <f>IFERROR(__xludf.DUMMYFUNCTION("""COMPUTED_VALUE"""),28.0)</f>
        <v>28</v>
      </c>
      <c r="Q6" s="30">
        <f>IFERROR(__xludf.DUMMYFUNCTION("""COMPUTED_VALUE"""),10.0)</f>
        <v>10</v>
      </c>
      <c r="R6" s="30">
        <f>IFERROR(__xludf.DUMMYFUNCTION("""COMPUTED_VALUE"""),10.0)</f>
        <v>10</v>
      </c>
      <c r="S6" s="30">
        <f>IFERROR(__xludf.DUMMYFUNCTION("""COMPUTED_VALUE"""),2.0)</f>
        <v>2</v>
      </c>
      <c r="T6" s="31">
        <f>IFERROR(__xludf.DUMMYFUNCTION("""COMPUTED_VALUE"""),2.0)</f>
        <v>2</v>
      </c>
      <c r="U6" s="29">
        <f>IFERROR(__xludf.DUMMYFUNCTION("""COMPUTED_VALUE"""),2.0)</f>
        <v>2</v>
      </c>
      <c r="V6" s="30">
        <f>IFERROR(__xludf.DUMMYFUNCTION("""COMPUTED_VALUE"""),10.0)</f>
        <v>10</v>
      </c>
      <c r="W6" s="29">
        <f>IFERROR(__xludf.DUMMYFUNCTION("""COMPUTED_VALUE"""),2.0)</f>
        <v>2</v>
      </c>
      <c r="X6" s="30">
        <f>IFERROR(__xludf.DUMMYFUNCTION("""COMPUTED_VALUE"""),2.0)</f>
        <v>2</v>
      </c>
      <c r="Y6" s="30">
        <f>IFERROR(__xludf.DUMMYFUNCTION("""COMPUTED_VALUE"""),2.0)</f>
        <v>2</v>
      </c>
      <c r="Z6" s="30">
        <f>IFERROR(__xludf.DUMMYFUNCTION("""COMPUTED_VALUE"""),5.0)</f>
        <v>5</v>
      </c>
      <c r="AA6" s="30">
        <f>IFERROR(__xludf.DUMMYFUNCTION("""COMPUTED_VALUE"""),2.0)</f>
        <v>2</v>
      </c>
      <c r="AB6" s="30">
        <f>IFERROR(__xludf.DUMMYFUNCTION("""COMPUTED_VALUE"""),2.0)</f>
        <v>2</v>
      </c>
      <c r="AC6" s="31">
        <f>IFERROR(__xludf.DUMMYFUNCTION("""COMPUTED_VALUE"""),5.0)</f>
        <v>5</v>
      </c>
      <c r="AD6" s="29">
        <f>IFERROR(__xludf.DUMMYFUNCTION("""COMPUTED_VALUE"""),2.0)</f>
        <v>2</v>
      </c>
      <c r="AE6" s="30">
        <f>IFERROR(__xludf.DUMMYFUNCTION("""COMPUTED_VALUE"""),5.0)</f>
        <v>5</v>
      </c>
      <c r="AF6" s="30">
        <f>IFERROR(__xludf.DUMMYFUNCTION("""COMPUTED_VALUE"""),0.0)</f>
        <v>0</v>
      </c>
      <c r="AG6" s="30">
        <f>IFERROR(__xludf.DUMMYFUNCTION("""COMPUTED_VALUE"""),0.0)</f>
        <v>0</v>
      </c>
      <c r="AH6" s="30">
        <f>IFERROR(__xludf.DUMMYFUNCTION("""COMPUTED_VALUE"""),2.0)</f>
        <v>2</v>
      </c>
      <c r="AI6" s="31">
        <f>IFERROR(__xludf.DUMMYFUNCTION("""COMPUTED_VALUE"""),5.0)</f>
        <v>5</v>
      </c>
      <c r="AJ6" s="30">
        <f>IFERROR(__xludf.DUMMYFUNCTION("""COMPUTED_VALUE"""),0.0)</f>
        <v>0</v>
      </c>
      <c r="AK6" s="30">
        <f>IFERROR(__xludf.DUMMYFUNCTION("""COMPUTED_VALUE"""),0.0)</f>
        <v>0</v>
      </c>
      <c r="AL6" s="29">
        <f>IFERROR(__xludf.DUMMYFUNCTION("""COMPUTED_VALUE"""),0.0)</f>
        <v>0</v>
      </c>
      <c r="AM6" s="30">
        <f>IFERROR(__xludf.DUMMYFUNCTION("""COMPUTED_VALUE"""),0.0)</f>
        <v>0</v>
      </c>
      <c r="AN6" s="30">
        <f>IFERROR(__xludf.DUMMYFUNCTION("""COMPUTED_VALUE"""),0.0)</f>
        <v>0</v>
      </c>
      <c r="AO6" s="32">
        <f>IFERROR(__xludf.DUMMYFUNCTION("""COMPUTED_VALUE"""),2.0)</f>
        <v>2</v>
      </c>
      <c r="AP6" s="30">
        <f>IFERROR(__xludf.DUMMYFUNCTION("""COMPUTED_VALUE"""),5.0)</f>
        <v>5</v>
      </c>
      <c r="AQ6" s="30">
        <f>IFERROR(__xludf.DUMMYFUNCTION("""COMPUTED_VALUE"""),19.0)</f>
        <v>19</v>
      </c>
      <c r="AR6" s="30">
        <f>IFERROR(__xludf.DUMMYFUNCTION("""COMPUTED_VALUE"""),2.0)</f>
        <v>2</v>
      </c>
      <c r="AS6" s="29">
        <f>IFERROR(__xludf.DUMMYFUNCTION("""COMPUTED_VALUE"""),2.0)</f>
        <v>2</v>
      </c>
      <c r="AT6" s="29">
        <f>IFERROR(__xludf.DUMMYFUNCTION("""COMPUTED_VALUE"""),0.0)</f>
        <v>0</v>
      </c>
    </row>
    <row r="7">
      <c r="A7" s="28" t="str">
        <f>IFERROR(__xludf.DUMMYFUNCTION("""COMPUTED_VALUE"""),"Свешникова Юлия")</f>
        <v>Свешникова Юлия</v>
      </c>
      <c r="B7" s="29">
        <f>IFERROR(__xludf.DUMMYFUNCTION("""COMPUTED_VALUE"""),126.0)</f>
        <v>126</v>
      </c>
      <c r="C7" s="30">
        <f>IFERROR(__xludf.DUMMYFUNCTION("""COMPUTED_VALUE"""),20.0)</f>
        <v>20</v>
      </c>
      <c r="D7" s="30">
        <f>IFERROR(__xludf.DUMMYFUNCTION("""COMPUTED_VALUE"""),22.0)</f>
        <v>22</v>
      </c>
      <c r="E7" s="30">
        <f>IFERROR(__xludf.DUMMYFUNCTION("""COMPUTED_VALUE"""),24.0)</f>
        <v>24</v>
      </c>
      <c r="F7" s="29">
        <f>IFERROR(__xludf.DUMMYFUNCTION("""COMPUTED_VALUE"""),60.0)</f>
        <v>60</v>
      </c>
      <c r="G7" s="30">
        <f>IFERROR(__xludf.DUMMYFUNCTION("""COMPUTED_VALUE"""),20.0)</f>
        <v>20</v>
      </c>
      <c r="H7" s="30">
        <f>IFERROR(__xludf.DUMMYFUNCTION("""COMPUTED_VALUE"""),0.0)</f>
        <v>0</v>
      </c>
      <c r="I7" s="30">
        <f>IFERROR(__xludf.DUMMYFUNCTION("""COMPUTED_VALUE"""),10.0)</f>
        <v>10</v>
      </c>
      <c r="J7" s="30">
        <f>IFERROR(__xludf.DUMMYFUNCTION("""COMPUTED_VALUE"""),12.0)</f>
        <v>12</v>
      </c>
      <c r="K7" s="30">
        <f>IFERROR(__xludf.DUMMYFUNCTION("""COMPUTED_VALUE"""),7.0)</f>
        <v>7</v>
      </c>
      <c r="L7" s="30">
        <f>IFERROR(__xludf.DUMMYFUNCTION("""COMPUTED_VALUE"""),12.0)</f>
        <v>12</v>
      </c>
      <c r="M7" s="30">
        <f>IFERROR(__xludf.DUMMYFUNCTION("""COMPUTED_VALUE"""),5.0)</f>
        <v>5</v>
      </c>
      <c r="N7" s="30">
        <f>IFERROR(__xludf.DUMMYFUNCTION("""COMPUTED_VALUE"""),12.0)</f>
        <v>12</v>
      </c>
      <c r="O7" s="30">
        <f>IFERROR(__xludf.DUMMYFUNCTION("""COMPUTED_VALUE"""),2.0)</f>
        <v>2</v>
      </c>
      <c r="P7" s="29">
        <f>IFERROR(__xludf.DUMMYFUNCTION("""COMPUTED_VALUE"""),46.0)</f>
        <v>46</v>
      </c>
      <c r="Q7" s="30">
        <f>IFERROR(__xludf.DUMMYFUNCTION("""COMPUTED_VALUE"""),10.0)</f>
        <v>10</v>
      </c>
      <c r="R7" s="30">
        <f>IFERROR(__xludf.DUMMYFUNCTION("""COMPUTED_VALUE"""),10.0)</f>
        <v>10</v>
      </c>
      <c r="S7" s="30">
        <f>IFERROR(__xludf.DUMMYFUNCTION("""COMPUTED_VALUE"""),0.0)</f>
        <v>0</v>
      </c>
      <c r="T7" s="31">
        <f>IFERROR(__xludf.DUMMYFUNCTION("""COMPUTED_VALUE"""),0.0)</f>
        <v>0</v>
      </c>
      <c r="U7" s="29">
        <f>IFERROR(__xludf.DUMMYFUNCTION("""COMPUTED_VALUE"""),0.0)</f>
        <v>0</v>
      </c>
      <c r="V7" s="30">
        <f>IFERROR(__xludf.DUMMYFUNCTION("""COMPUTED_VALUE"""),10.0)</f>
        <v>10</v>
      </c>
      <c r="W7" s="29">
        <f>IFERROR(__xludf.DUMMYFUNCTION("""COMPUTED_VALUE"""),0.0)</f>
        <v>0</v>
      </c>
      <c r="X7" s="30">
        <f>IFERROR(__xludf.DUMMYFUNCTION("""COMPUTED_VALUE"""),2.0)</f>
        <v>2</v>
      </c>
      <c r="Y7" s="30">
        <f>IFERROR(__xludf.DUMMYFUNCTION("""COMPUTED_VALUE"""),2.0)</f>
        <v>2</v>
      </c>
      <c r="Z7" s="30">
        <f>IFERROR(__xludf.DUMMYFUNCTION("""COMPUTED_VALUE"""),4.0)</f>
        <v>4</v>
      </c>
      <c r="AA7" s="30">
        <f>IFERROR(__xludf.DUMMYFUNCTION("""COMPUTED_VALUE"""),2.0)</f>
        <v>2</v>
      </c>
      <c r="AB7" s="30">
        <f>IFERROR(__xludf.DUMMYFUNCTION("""COMPUTED_VALUE"""),2.0)</f>
        <v>2</v>
      </c>
      <c r="AC7" s="31">
        <f>IFERROR(__xludf.DUMMYFUNCTION("""COMPUTED_VALUE"""),5.0)</f>
        <v>5</v>
      </c>
      <c r="AD7" s="29">
        <f>IFERROR(__xludf.DUMMYFUNCTION("""COMPUTED_VALUE"""),2.0)</f>
        <v>2</v>
      </c>
      <c r="AE7" s="30">
        <f>IFERROR(__xludf.DUMMYFUNCTION("""COMPUTED_VALUE"""),5.0)</f>
        <v>5</v>
      </c>
      <c r="AF7" s="30">
        <f>IFERROR(__xludf.DUMMYFUNCTION("""COMPUTED_VALUE"""),2.0)</f>
        <v>2</v>
      </c>
      <c r="AG7" s="30">
        <f>IFERROR(__xludf.DUMMYFUNCTION("""COMPUTED_VALUE"""),3.0)</f>
        <v>3</v>
      </c>
      <c r="AH7" s="30">
        <f>IFERROR(__xludf.DUMMYFUNCTION("""COMPUTED_VALUE"""),2.0)</f>
        <v>2</v>
      </c>
      <c r="AI7" s="31">
        <f>IFERROR(__xludf.DUMMYFUNCTION("""COMPUTED_VALUE"""),5.0)</f>
        <v>5</v>
      </c>
      <c r="AJ7" s="30">
        <f>IFERROR(__xludf.DUMMYFUNCTION("""COMPUTED_VALUE"""),0.0)</f>
        <v>0</v>
      </c>
      <c r="AK7" s="30">
        <f>IFERROR(__xludf.DUMMYFUNCTION("""COMPUTED_VALUE"""),0.0)</f>
        <v>0</v>
      </c>
      <c r="AL7" s="29">
        <f>IFERROR(__xludf.DUMMYFUNCTION("""COMPUTED_VALUE"""),0.0)</f>
        <v>0</v>
      </c>
      <c r="AM7" s="30">
        <f>IFERROR(__xludf.DUMMYFUNCTION("""COMPUTED_VALUE"""),10.0)</f>
        <v>10</v>
      </c>
      <c r="AN7" s="30">
        <f>IFERROR(__xludf.DUMMYFUNCTION("""COMPUTED_VALUE"""),2.0)</f>
        <v>2</v>
      </c>
      <c r="AO7" s="32">
        <f>IFERROR(__xludf.DUMMYFUNCTION("""COMPUTED_VALUE"""),2.0)</f>
        <v>2</v>
      </c>
      <c r="AP7" s="30">
        <f>IFERROR(__xludf.DUMMYFUNCTION("""COMPUTED_VALUE"""),5.0)</f>
        <v>5</v>
      </c>
      <c r="AQ7" s="30">
        <f>IFERROR(__xludf.DUMMYFUNCTION("""COMPUTED_VALUE"""),37.0)</f>
        <v>37</v>
      </c>
      <c r="AR7" s="30">
        <f>IFERROR(__xludf.DUMMYFUNCTION("""COMPUTED_VALUE"""),2.0)</f>
        <v>2</v>
      </c>
      <c r="AS7" s="29">
        <f>IFERROR(__xludf.DUMMYFUNCTION("""COMPUTED_VALUE"""),2.0)</f>
        <v>2</v>
      </c>
      <c r="AT7" s="29">
        <f>IFERROR(__xludf.DUMMYFUNCTION("""COMPUTED_VALUE"""),0.0)</f>
        <v>0</v>
      </c>
    </row>
    <row r="8">
      <c r="A8" s="28" t="str">
        <f>IFERROR(__xludf.DUMMYFUNCTION("""COMPUTED_VALUE"""),"Волынская Мария")</f>
        <v>Волынская Мария</v>
      </c>
      <c r="B8" s="29">
        <f>IFERROR(__xludf.DUMMYFUNCTION("""COMPUTED_VALUE"""),105.0)</f>
        <v>105</v>
      </c>
      <c r="C8" s="30">
        <f>IFERROR(__xludf.DUMMYFUNCTION("""COMPUTED_VALUE"""),26.0)</f>
        <v>26</v>
      </c>
      <c r="D8" s="30">
        <f>IFERROR(__xludf.DUMMYFUNCTION("""COMPUTED_VALUE"""),22.0)</f>
        <v>22</v>
      </c>
      <c r="E8" s="30">
        <f>IFERROR(__xludf.DUMMYFUNCTION("""COMPUTED_VALUE"""),26.0)</f>
        <v>26</v>
      </c>
      <c r="F8" s="29">
        <f>IFERROR(__xludf.DUMMYFUNCTION("""COMPUTED_VALUE"""),31.0)</f>
        <v>31</v>
      </c>
      <c r="G8" s="30">
        <f>IFERROR(__xludf.DUMMYFUNCTION("""COMPUTED_VALUE"""),22.0)</f>
        <v>22</v>
      </c>
      <c r="H8" s="30">
        <f>IFERROR(__xludf.DUMMYFUNCTION("""COMPUTED_VALUE"""),4.0)</f>
        <v>4</v>
      </c>
      <c r="I8" s="30">
        <f>IFERROR(__xludf.DUMMYFUNCTION("""COMPUTED_VALUE"""),12.0)</f>
        <v>12</v>
      </c>
      <c r="J8" s="30">
        <f>IFERROR(__xludf.DUMMYFUNCTION("""COMPUTED_VALUE"""),10.0)</f>
        <v>10</v>
      </c>
      <c r="K8" s="30">
        <f>IFERROR(__xludf.DUMMYFUNCTION("""COMPUTED_VALUE"""),7.0)</f>
        <v>7</v>
      </c>
      <c r="L8" s="30">
        <f>IFERROR(__xludf.DUMMYFUNCTION("""COMPUTED_VALUE"""),7.0)</f>
        <v>7</v>
      </c>
      <c r="M8" s="30">
        <f>IFERROR(__xludf.DUMMYFUNCTION("""COMPUTED_VALUE"""),12.0)</f>
        <v>12</v>
      </c>
      <c r="N8" s="30">
        <f>IFERROR(__xludf.DUMMYFUNCTION("""COMPUTED_VALUE"""),2.0)</f>
        <v>2</v>
      </c>
      <c r="O8" s="30">
        <f>IFERROR(__xludf.DUMMYFUNCTION("""COMPUTED_VALUE"""),2.0)</f>
        <v>2</v>
      </c>
      <c r="P8" s="29">
        <f>IFERROR(__xludf.DUMMYFUNCTION("""COMPUTED_VALUE"""),27.0)</f>
        <v>27</v>
      </c>
      <c r="Q8" s="30">
        <f>IFERROR(__xludf.DUMMYFUNCTION("""COMPUTED_VALUE"""),10.0)</f>
        <v>10</v>
      </c>
      <c r="R8" s="30">
        <f>IFERROR(__xludf.DUMMYFUNCTION("""COMPUTED_VALUE"""),10.0)</f>
        <v>10</v>
      </c>
      <c r="S8" s="30">
        <f>IFERROR(__xludf.DUMMYFUNCTION("""COMPUTED_VALUE"""),2.0)</f>
        <v>2</v>
      </c>
      <c r="T8" s="31">
        <f>IFERROR(__xludf.DUMMYFUNCTION("""COMPUTED_VALUE"""),2.0)</f>
        <v>2</v>
      </c>
      <c r="U8" s="29">
        <f>IFERROR(__xludf.DUMMYFUNCTION("""COMPUTED_VALUE"""),2.0)</f>
        <v>2</v>
      </c>
      <c r="V8" s="30">
        <f>IFERROR(__xludf.DUMMYFUNCTION("""COMPUTED_VALUE"""),10.0)</f>
        <v>10</v>
      </c>
      <c r="W8" s="29">
        <f>IFERROR(__xludf.DUMMYFUNCTION("""COMPUTED_VALUE"""),2.0)</f>
        <v>2</v>
      </c>
      <c r="X8" s="30">
        <f>IFERROR(__xludf.DUMMYFUNCTION("""COMPUTED_VALUE"""),2.0)</f>
        <v>2</v>
      </c>
      <c r="Y8" s="30">
        <f>IFERROR(__xludf.DUMMYFUNCTION("""COMPUTED_VALUE"""),2.0)</f>
        <v>2</v>
      </c>
      <c r="Z8" s="30">
        <f>IFERROR(__xludf.DUMMYFUNCTION("""COMPUTED_VALUE"""),2.0)</f>
        <v>2</v>
      </c>
      <c r="AA8" s="30">
        <f>IFERROR(__xludf.DUMMYFUNCTION("""COMPUTED_VALUE"""),2.0)</f>
        <v>2</v>
      </c>
      <c r="AB8" s="30">
        <f>IFERROR(__xludf.DUMMYFUNCTION("""COMPUTED_VALUE"""),2.0)</f>
        <v>2</v>
      </c>
      <c r="AC8" s="31">
        <f>IFERROR(__xludf.DUMMYFUNCTION("""COMPUTED_VALUE"""),5.0)</f>
        <v>5</v>
      </c>
      <c r="AD8" s="29">
        <f>IFERROR(__xludf.DUMMYFUNCTION("""COMPUTED_VALUE"""),2.0)</f>
        <v>2</v>
      </c>
      <c r="AE8" s="30">
        <f>IFERROR(__xludf.DUMMYFUNCTION("""COMPUTED_VALUE"""),5.0)</f>
        <v>5</v>
      </c>
      <c r="AF8" s="30">
        <f>IFERROR(__xludf.DUMMYFUNCTION("""COMPUTED_VALUE"""),0.0)</f>
        <v>0</v>
      </c>
      <c r="AG8" s="30">
        <f>IFERROR(__xludf.DUMMYFUNCTION("""COMPUTED_VALUE"""),0.0)</f>
        <v>0</v>
      </c>
      <c r="AH8" s="30">
        <f>IFERROR(__xludf.DUMMYFUNCTION("""COMPUTED_VALUE"""),2.0)</f>
        <v>2</v>
      </c>
      <c r="AI8" s="31">
        <f>IFERROR(__xludf.DUMMYFUNCTION("""COMPUTED_VALUE"""),5.0)</f>
        <v>5</v>
      </c>
      <c r="AJ8" s="30">
        <f>IFERROR(__xludf.DUMMYFUNCTION("""COMPUTED_VALUE"""),3.0)</f>
        <v>3</v>
      </c>
      <c r="AK8" s="30">
        <f>IFERROR(__xludf.DUMMYFUNCTION("""COMPUTED_VALUE"""),2.0)</f>
        <v>2</v>
      </c>
      <c r="AL8" s="29">
        <f>IFERROR(__xludf.DUMMYFUNCTION("""COMPUTED_VALUE"""),2.0)</f>
        <v>2</v>
      </c>
      <c r="AM8" s="30">
        <f>IFERROR(__xludf.DUMMYFUNCTION("""COMPUTED_VALUE"""),0.0)</f>
        <v>0</v>
      </c>
      <c r="AN8" s="30">
        <f>IFERROR(__xludf.DUMMYFUNCTION("""COMPUTED_VALUE"""),2.0)</f>
        <v>2</v>
      </c>
      <c r="AO8" s="32">
        <f>IFERROR(__xludf.DUMMYFUNCTION("""COMPUTED_VALUE"""),2.0)</f>
        <v>2</v>
      </c>
      <c r="AP8" s="30">
        <f>IFERROR(__xludf.DUMMYFUNCTION("""COMPUTED_VALUE"""),0.0)</f>
        <v>0</v>
      </c>
      <c r="AQ8" s="30">
        <f>IFERROR(__xludf.DUMMYFUNCTION("""COMPUTED_VALUE"""),23.0)</f>
        <v>23</v>
      </c>
      <c r="AR8" s="30">
        <f>IFERROR(__xludf.DUMMYFUNCTION("""COMPUTED_VALUE"""),2.0)</f>
        <v>2</v>
      </c>
      <c r="AS8" s="29">
        <f>IFERROR(__xludf.DUMMYFUNCTION("""COMPUTED_VALUE"""),2.0)</f>
        <v>2</v>
      </c>
      <c r="AT8" s="29">
        <f>IFERROR(__xludf.DUMMYFUNCTION("""COMPUTED_VALUE"""),0.0)</f>
        <v>0</v>
      </c>
    </row>
    <row r="9">
      <c r="A9" s="28" t="str">
        <f>IFERROR(__xludf.DUMMYFUNCTION("""COMPUTED_VALUE"""),"Литвиненко Екатерина")</f>
        <v>Литвиненко Екатерина</v>
      </c>
      <c r="B9" s="29">
        <f>IFERROR(__xludf.DUMMYFUNCTION("""COMPUTED_VALUE"""),118.0)</f>
        <v>118</v>
      </c>
      <c r="C9" s="30">
        <f>IFERROR(__xludf.DUMMYFUNCTION("""COMPUTED_VALUE"""),26.0)</f>
        <v>26</v>
      </c>
      <c r="D9" s="30">
        <f>IFERROR(__xludf.DUMMYFUNCTION("""COMPUTED_VALUE"""),27.0)</f>
        <v>27</v>
      </c>
      <c r="E9" s="30">
        <f>IFERROR(__xludf.DUMMYFUNCTION("""COMPUTED_VALUE"""),27.0)</f>
        <v>27</v>
      </c>
      <c r="F9" s="29">
        <f>IFERROR(__xludf.DUMMYFUNCTION("""COMPUTED_VALUE"""),38.0)</f>
        <v>38</v>
      </c>
      <c r="G9" s="30">
        <f>IFERROR(__xludf.DUMMYFUNCTION("""COMPUTED_VALUE"""),22.0)</f>
        <v>22</v>
      </c>
      <c r="H9" s="30">
        <f>IFERROR(__xludf.DUMMYFUNCTION("""COMPUTED_VALUE"""),4.0)</f>
        <v>4</v>
      </c>
      <c r="I9" s="30">
        <f>IFERROR(__xludf.DUMMYFUNCTION("""COMPUTED_VALUE"""),12.0)</f>
        <v>12</v>
      </c>
      <c r="J9" s="30">
        <f>IFERROR(__xludf.DUMMYFUNCTION("""COMPUTED_VALUE"""),15.0)</f>
        <v>15</v>
      </c>
      <c r="K9" s="30">
        <f>IFERROR(__xludf.DUMMYFUNCTION("""COMPUTED_VALUE"""),2.0)</f>
        <v>2</v>
      </c>
      <c r="L9" s="30">
        <f>IFERROR(__xludf.DUMMYFUNCTION("""COMPUTED_VALUE"""),12.0)</f>
        <v>12</v>
      </c>
      <c r="M9" s="30">
        <f>IFERROR(__xludf.DUMMYFUNCTION("""COMPUTED_VALUE"""),13.0)</f>
        <v>13</v>
      </c>
      <c r="N9" s="30">
        <f>IFERROR(__xludf.DUMMYFUNCTION("""COMPUTED_VALUE"""),2.0)</f>
        <v>2</v>
      </c>
      <c r="O9" s="30">
        <f>IFERROR(__xludf.DUMMYFUNCTION("""COMPUTED_VALUE"""),2.0)</f>
        <v>2</v>
      </c>
      <c r="P9" s="29">
        <f>IFERROR(__xludf.DUMMYFUNCTION("""COMPUTED_VALUE"""),34.0)</f>
        <v>34</v>
      </c>
      <c r="Q9" s="30">
        <f>IFERROR(__xludf.DUMMYFUNCTION("""COMPUTED_VALUE"""),10.0)</f>
        <v>10</v>
      </c>
      <c r="R9" s="30">
        <f>IFERROR(__xludf.DUMMYFUNCTION("""COMPUTED_VALUE"""),10.0)</f>
        <v>10</v>
      </c>
      <c r="S9" s="30">
        <f>IFERROR(__xludf.DUMMYFUNCTION("""COMPUTED_VALUE"""),2.0)</f>
        <v>2</v>
      </c>
      <c r="T9" s="31">
        <f>IFERROR(__xludf.DUMMYFUNCTION("""COMPUTED_VALUE"""),2.0)</f>
        <v>2</v>
      </c>
      <c r="U9" s="29">
        <f>IFERROR(__xludf.DUMMYFUNCTION("""COMPUTED_VALUE"""),2.0)</f>
        <v>2</v>
      </c>
      <c r="V9" s="30">
        <f>IFERROR(__xludf.DUMMYFUNCTION("""COMPUTED_VALUE"""),10.0)</f>
        <v>10</v>
      </c>
      <c r="W9" s="29">
        <f>IFERROR(__xludf.DUMMYFUNCTION("""COMPUTED_VALUE"""),2.0)</f>
        <v>2</v>
      </c>
      <c r="X9" s="30">
        <f>IFERROR(__xludf.DUMMYFUNCTION("""COMPUTED_VALUE"""),2.0)</f>
        <v>2</v>
      </c>
      <c r="Y9" s="30">
        <f>IFERROR(__xludf.DUMMYFUNCTION("""COMPUTED_VALUE"""),2.0)</f>
        <v>2</v>
      </c>
      <c r="Z9" s="30">
        <f>IFERROR(__xludf.DUMMYFUNCTION("""COMPUTED_VALUE"""),7.0)</f>
        <v>7</v>
      </c>
      <c r="AA9" s="30">
        <f>IFERROR(__xludf.DUMMYFUNCTION("""COMPUTED_VALUE"""),2.0)</f>
        <v>2</v>
      </c>
      <c r="AB9" s="30">
        <f>IFERROR(__xludf.DUMMYFUNCTION("""COMPUTED_VALUE"""),2.0)</f>
        <v>2</v>
      </c>
      <c r="AC9" s="31">
        <f>IFERROR(__xludf.DUMMYFUNCTION("""COMPUTED_VALUE"""),0.0)</f>
        <v>0</v>
      </c>
      <c r="AD9" s="29">
        <f>IFERROR(__xludf.DUMMYFUNCTION("""COMPUTED_VALUE"""),2.0)</f>
        <v>2</v>
      </c>
      <c r="AE9" s="30">
        <f>IFERROR(__xludf.DUMMYFUNCTION("""COMPUTED_VALUE"""),5.0)</f>
        <v>5</v>
      </c>
      <c r="AF9" s="30">
        <f>IFERROR(__xludf.DUMMYFUNCTION("""COMPUTED_VALUE"""),2.0)</f>
        <v>2</v>
      </c>
      <c r="AG9" s="30">
        <f>IFERROR(__xludf.DUMMYFUNCTION("""COMPUTED_VALUE"""),3.0)</f>
        <v>3</v>
      </c>
      <c r="AH9" s="30">
        <f>IFERROR(__xludf.DUMMYFUNCTION("""COMPUTED_VALUE"""),2.0)</f>
        <v>2</v>
      </c>
      <c r="AI9" s="31">
        <f>IFERROR(__xludf.DUMMYFUNCTION("""COMPUTED_VALUE"""),0.0)</f>
        <v>0</v>
      </c>
      <c r="AJ9" s="30">
        <f>IFERROR(__xludf.DUMMYFUNCTION("""COMPUTED_VALUE"""),9.0)</f>
        <v>9</v>
      </c>
      <c r="AK9" s="30">
        <f>IFERROR(__xludf.DUMMYFUNCTION("""COMPUTED_VALUE"""),2.0)</f>
        <v>2</v>
      </c>
      <c r="AL9" s="29">
        <f>IFERROR(__xludf.DUMMYFUNCTION("""COMPUTED_VALUE"""),2.0)</f>
        <v>2</v>
      </c>
      <c r="AM9" s="30">
        <f>IFERROR(__xludf.DUMMYFUNCTION("""COMPUTED_VALUE"""),0.0)</f>
        <v>0</v>
      </c>
      <c r="AN9" s="30">
        <f>IFERROR(__xludf.DUMMYFUNCTION("""COMPUTED_VALUE"""),2.0)</f>
        <v>2</v>
      </c>
      <c r="AO9" s="32">
        <f>IFERROR(__xludf.DUMMYFUNCTION("""COMPUTED_VALUE"""),2.0)</f>
        <v>2</v>
      </c>
      <c r="AP9" s="30">
        <f>IFERROR(__xludf.DUMMYFUNCTION("""COMPUTED_VALUE"""),0.0)</f>
        <v>0</v>
      </c>
      <c r="AQ9" s="30">
        <f>IFERROR(__xludf.DUMMYFUNCTION("""COMPUTED_VALUE"""),30.0)</f>
        <v>30</v>
      </c>
      <c r="AR9" s="30">
        <f>IFERROR(__xludf.DUMMYFUNCTION("""COMPUTED_VALUE"""),2.0)</f>
        <v>2</v>
      </c>
      <c r="AS9" s="29">
        <f>IFERROR(__xludf.DUMMYFUNCTION("""COMPUTED_VALUE"""),2.0)</f>
        <v>2</v>
      </c>
      <c r="AT9" s="29">
        <f>IFERROR(__xludf.DUMMYFUNCTION("""COMPUTED_VALUE"""),0.0)</f>
        <v>0</v>
      </c>
    </row>
    <row r="10">
      <c r="A10" s="28" t="str">
        <f>IFERROR(__xludf.DUMMYFUNCTION("""COMPUTED_VALUE"""),"Попова Анна")</f>
        <v>Попова Анна</v>
      </c>
      <c r="B10" s="29">
        <f>IFERROR(__xludf.DUMMYFUNCTION("""COMPUTED_VALUE"""),133.0)</f>
        <v>133</v>
      </c>
      <c r="C10" s="30">
        <f>IFERROR(__xludf.DUMMYFUNCTION("""COMPUTED_VALUE"""),26.0)</f>
        <v>26</v>
      </c>
      <c r="D10" s="30">
        <f>IFERROR(__xludf.DUMMYFUNCTION("""COMPUTED_VALUE"""),23.0)</f>
        <v>23</v>
      </c>
      <c r="E10" s="30">
        <f>IFERROR(__xludf.DUMMYFUNCTION("""COMPUTED_VALUE"""),34.0)</f>
        <v>34</v>
      </c>
      <c r="F10" s="29">
        <f>IFERROR(__xludf.DUMMYFUNCTION("""COMPUTED_VALUE"""),50.0)</f>
        <v>50</v>
      </c>
      <c r="G10" s="30">
        <f>IFERROR(__xludf.DUMMYFUNCTION("""COMPUTED_VALUE"""),22.0)</f>
        <v>22</v>
      </c>
      <c r="H10" s="30">
        <f>IFERROR(__xludf.DUMMYFUNCTION("""COMPUTED_VALUE"""),4.0)</f>
        <v>4</v>
      </c>
      <c r="I10" s="30">
        <f>IFERROR(__xludf.DUMMYFUNCTION("""COMPUTED_VALUE"""),12.0)</f>
        <v>12</v>
      </c>
      <c r="J10" s="30">
        <f>IFERROR(__xludf.DUMMYFUNCTION("""COMPUTED_VALUE"""),11.0)</f>
        <v>11</v>
      </c>
      <c r="K10" s="30">
        <f>IFERROR(__xludf.DUMMYFUNCTION("""COMPUTED_VALUE"""),7.0)</f>
        <v>7</v>
      </c>
      <c r="L10" s="30">
        <f>IFERROR(__xludf.DUMMYFUNCTION("""COMPUTED_VALUE"""),12.0)</f>
        <v>12</v>
      </c>
      <c r="M10" s="30">
        <f>IFERROR(__xludf.DUMMYFUNCTION("""COMPUTED_VALUE"""),15.0)</f>
        <v>15</v>
      </c>
      <c r="N10" s="30">
        <f>IFERROR(__xludf.DUMMYFUNCTION("""COMPUTED_VALUE"""),2.0)</f>
        <v>2</v>
      </c>
      <c r="O10" s="30">
        <f>IFERROR(__xludf.DUMMYFUNCTION("""COMPUTED_VALUE"""),2.0)</f>
        <v>2</v>
      </c>
      <c r="P10" s="29">
        <f>IFERROR(__xludf.DUMMYFUNCTION("""COMPUTED_VALUE"""),46.0)</f>
        <v>46</v>
      </c>
      <c r="Q10" s="30">
        <f>IFERROR(__xludf.DUMMYFUNCTION("""COMPUTED_VALUE"""),10.0)</f>
        <v>10</v>
      </c>
      <c r="R10" s="30">
        <f>IFERROR(__xludf.DUMMYFUNCTION("""COMPUTED_VALUE"""),10.0)</f>
        <v>10</v>
      </c>
      <c r="S10" s="30">
        <f>IFERROR(__xludf.DUMMYFUNCTION("""COMPUTED_VALUE"""),2.0)</f>
        <v>2</v>
      </c>
      <c r="T10" s="31">
        <f>IFERROR(__xludf.DUMMYFUNCTION("""COMPUTED_VALUE"""),2.0)</f>
        <v>2</v>
      </c>
      <c r="U10" s="29">
        <f>IFERROR(__xludf.DUMMYFUNCTION("""COMPUTED_VALUE"""),2.0)</f>
        <v>2</v>
      </c>
      <c r="V10" s="30">
        <f>IFERROR(__xludf.DUMMYFUNCTION("""COMPUTED_VALUE"""),10.0)</f>
        <v>10</v>
      </c>
      <c r="W10" s="29">
        <f>IFERROR(__xludf.DUMMYFUNCTION("""COMPUTED_VALUE"""),2.0)</f>
        <v>2</v>
      </c>
      <c r="X10" s="30">
        <f>IFERROR(__xludf.DUMMYFUNCTION("""COMPUTED_VALUE"""),2.0)</f>
        <v>2</v>
      </c>
      <c r="Y10" s="30">
        <f>IFERROR(__xludf.DUMMYFUNCTION("""COMPUTED_VALUE"""),2.0)</f>
        <v>2</v>
      </c>
      <c r="Z10" s="30">
        <f>IFERROR(__xludf.DUMMYFUNCTION("""COMPUTED_VALUE"""),3.0)</f>
        <v>3</v>
      </c>
      <c r="AA10" s="30">
        <f>IFERROR(__xludf.DUMMYFUNCTION("""COMPUTED_VALUE"""),2.0)</f>
        <v>2</v>
      </c>
      <c r="AB10" s="30">
        <f>IFERROR(__xludf.DUMMYFUNCTION("""COMPUTED_VALUE"""),2.0)</f>
        <v>2</v>
      </c>
      <c r="AC10" s="31">
        <f>IFERROR(__xludf.DUMMYFUNCTION("""COMPUTED_VALUE"""),5.0)</f>
        <v>5</v>
      </c>
      <c r="AD10" s="29">
        <f>IFERROR(__xludf.DUMMYFUNCTION("""COMPUTED_VALUE"""),2.0)</f>
        <v>2</v>
      </c>
      <c r="AE10" s="30">
        <f>IFERROR(__xludf.DUMMYFUNCTION("""COMPUTED_VALUE"""),5.0)</f>
        <v>5</v>
      </c>
      <c r="AF10" s="30">
        <f>IFERROR(__xludf.DUMMYFUNCTION("""COMPUTED_VALUE"""),2.0)</f>
        <v>2</v>
      </c>
      <c r="AG10" s="30">
        <f>IFERROR(__xludf.DUMMYFUNCTION("""COMPUTED_VALUE"""),3.0)</f>
        <v>3</v>
      </c>
      <c r="AH10" s="30">
        <f>IFERROR(__xludf.DUMMYFUNCTION("""COMPUTED_VALUE"""),2.0)</f>
        <v>2</v>
      </c>
      <c r="AI10" s="31">
        <f>IFERROR(__xludf.DUMMYFUNCTION("""COMPUTED_VALUE"""),5.0)</f>
        <v>5</v>
      </c>
      <c r="AJ10" s="30">
        <f>IFERROR(__xludf.DUMMYFUNCTION("""COMPUTED_VALUE"""),6.0)</f>
        <v>6</v>
      </c>
      <c r="AK10" s="30">
        <f>IFERROR(__xludf.DUMMYFUNCTION("""COMPUTED_VALUE"""),2.0)</f>
        <v>2</v>
      </c>
      <c r="AL10" s="29">
        <f>IFERROR(__xludf.DUMMYFUNCTION("""COMPUTED_VALUE"""),2.0)</f>
        <v>2</v>
      </c>
      <c r="AM10" s="30">
        <f>IFERROR(__xludf.DUMMYFUNCTION("""COMPUTED_VALUE"""),0.0)</f>
        <v>0</v>
      </c>
      <c r="AN10" s="30">
        <f>IFERROR(__xludf.DUMMYFUNCTION("""COMPUTED_VALUE"""),2.0)</f>
        <v>2</v>
      </c>
      <c r="AO10" s="32">
        <f>IFERROR(__xludf.DUMMYFUNCTION("""COMPUTED_VALUE"""),2.0)</f>
        <v>2</v>
      </c>
      <c r="AP10" s="30">
        <f>IFERROR(__xludf.DUMMYFUNCTION("""COMPUTED_VALUE"""),5.0)</f>
        <v>5</v>
      </c>
      <c r="AQ10" s="30">
        <f>IFERROR(__xludf.DUMMYFUNCTION("""COMPUTED_VALUE"""),37.0)</f>
        <v>37</v>
      </c>
      <c r="AR10" s="30">
        <f>IFERROR(__xludf.DUMMYFUNCTION("""COMPUTED_VALUE"""),2.0)</f>
        <v>2</v>
      </c>
      <c r="AS10" s="29">
        <f>IFERROR(__xludf.DUMMYFUNCTION("""COMPUTED_VALUE"""),2.0)</f>
        <v>2</v>
      </c>
      <c r="AT10" s="29">
        <f>IFERROR(__xludf.DUMMYFUNCTION("""COMPUTED_VALUE"""),0.0)</f>
        <v>0</v>
      </c>
    </row>
    <row r="11">
      <c r="A11" s="28" t="str">
        <f>IFERROR(__xludf.DUMMYFUNCTION("""COMPUTED_VALUE"""),"Лемешко Александр")</f>
        <v>Лемешко Александр</v>
      </c>
      <c r="B11" s="29">
        <f>IFERROR(__xludf.DUMMYFUNCTION("""COMPUTED_VALUE"""),83.0)</f>
        <v>83</v>
      </c>
      <c r="C11" s="30">
        <f>IFERROR(__xludf.DUMMYFUNCTION("""COMPUTED_VALUE"""),20.0)</f>
        <v>20</v>
      </c>
      <c r="D11" s="30">
        <f>IFERROR(__xludf.DUMMYFUNCTION("""COMPUTED_VALUE"""),14.0)</f>
        <v>14</v>
      </c>
      <c r="E11" s="30">
        <f>IFERROR(__xludf.DUMMYFUNCTION("""COMPUTED_VALUE"""),5.0)</f>
        <v>5</v>
      </c>
      <c r="F11" s="29">
        <f>IFERROR(__xludf.DUMMYFUNCTION("""COMPUTED_VALUE"""),44.0)</f>
        <v>44</v>
      </c>
      <c r="G11" s="30">
        <f>IFERROR(__xludf.DUMMYFUNCTION("""COMPUTED_VALUE"""),20.0)</f>
        <v>20</v>
      </c>
      <c r="H11" s="30">
        <f>IFERROR(__xludf.DUMMYFUNCTION("""COMPUTED_VALUE"""),0.0)</f>
        <v>0</v>
      </c>
      <c r="I11" s="30">
        <f>IFERROR(__xludf.DUMMYFUNCTION("""COMPUTED_VALUE"""),10.0)</f>
        <v>10</v>
      </c>
      <c r="J11" s="30">
        <f>IFERROR(__xludf.DUMMYFUNCTION("""COMPUTED_VALUE"""),4.0)</f>
        <v>4</v>
      </c>
      <c r="K11" s="30">
        <f>IFERROR(__xludf.DUMMYFUNCTION("""COMPUTED_VALUE"""),0.0)</f>
        <v>0</v>
      </c>
      <c r="L11" s="30">
        <f>IFERROR(__xludf.DUMMYFUNCTION("""COMPUTED_VALUE"""),5.0)</f>
        <v>5</v>
      </c>
      <c r="M11" s="30">
        <f>IFERROR(__xludf.DUMMYFUNCTION("""COMPUTED_VALUE"""),0.0)</f>
        <v>0</v>
      </c>
      <c r="N11" s="30">
        <f>IFERROR(__xludf.DUMMYFUNCTION("""COMPUTED_VALUE"""),0.0)</f>
        <v>0</v>
      </c>
      <c r="O11" s="30">
        <f>IFERROR(__xludf.DUMMYFUNCTION("""COMPUTED_VALUE"""),2.0)</f>
        <v>2</v>
      </c>
      <c r="P11" s="29">
        <f>IFERROR(__xludf.DUMMYFUNCTION("""COMPUTED_VALUE"""),42.0)</f>
        <v>42</v>
      </c>
      <c r="Q11" s="30">
        <f>IFERROR(__xludf.DUMMYFUNCTION("""COMPUTED_VALUE"""),10.0)</f>
        <v>10</v>
      </c>
      <c r="R11" s="30">
        <f>IFERROR(__xludf.DUMMYFUNCTION("""COMPUTED_VALUE"""),10.0)</f>
        <v>10</v>
      </c>
      <c r="S11" s="30">
        <f>IFERROR(__xludf.DUMMYFUNCTION("""COMPUTED_VALUE"""),0.0)</f>
        <v>0</v>
      </c>
      <c r="T11" s="31">
        <f>IFERROR(__xludf.DUMMYFUNCTION("""COMPUTED_VALUE"""),0.0)</f>
        <v>0</v>
      </c>
      <c r="U11" s="29">
        <f>IFERROR(__xludf.DUMMYFUNCTION("""COMPUTED_VALUE"""),0.0)</f>
        <v>0</v>
      </c>
      <c r="V11" s="30">
        <f>IFERROR(__xludf.DUMMYFUNCTION("""COMPUTED_VALUE"""),10.0)</f>
        <v>10</v>
      </c>
      <c r="W11" s="29">
        <f>IFERROR(__xludf.DUMMYFUNCTION("""COMPUTED_VALUE"""),0.0)</f>
        <v>0</v>
      </c>
      <c r="X11" s="30">
        <f>IFERROR(__xludf.DUMMYFUNCTION("""COMPUTED_VALUE"""),2.0)</f>
        <v>2</v>
      </c>
      <c r="Y11" s="30">
        <f>IFERROR(__xludf.DUMMYFUNCTION("""COMPUTED_VALUE"""),2.0)</f>
        <v>2</v>
      </c>
      <c r="Z11" s="30">
        <f>IFERROR(__xludf.DUMMYFUNCTION("""COMPUTED_VALUE"""),0.0)</f>
        <v>0</v>
      </c>
      <c r="AA11" s="30">
        <f>IFERROR(__xludf.DUMMYFUNCTION("""COMPUTED_VALUE"""),0.0)</f>
        <v>0</v>
      </c>
      <c r="AB11" s="30">
        <f>IFERROR(__xludf.DUMMYFUNCTION("""COMPUTED_VALUE"""),0.0)</f>
        <v>0</v>
      </c>
      <c r="AC11" s="31">
        <f>IFERROR(__xludf.DUMMYFUNCTION("""COMPUTED_VALUE"""),0.0)</f>
        <v>0</v>
      </c>
      <c r="AD11" s="29">
        <f>IFERROR(__xludf.DUMMYFUNCTION("""COMPUTED_VALUE"""),0.0)</f>
        <v>0</v>
      </c>
      <c r="AE11" s="30">
        <f>IFERROR(__xludf.DUMMYFUNCTION("""COMPUTED_VALUE"""),0.0)</f>
        <v>0</v>
      </c>
      <c r="AF11" s="30">
        <f>IFERROR(__xludf.DUMMYFUNCTION("""COMPUTED_VALUE"""),2.0)</f>
        <v>2</v>
      </c>
      <c r="AG11" s="30">
        <f>IFERROR(__xludf.DUMMYFUNCTION("""COMPUTED_VALUE"""),3.0)</f>
        <v>3</v>
      </c>
      <c r="AH11" s="30">
        <f>IFERROR(__xludf.DUMMYFUNCTION("""COMPUTED_VALUE"""),0.0)</f>
        <v>0</v>
      </c>
      <c r="AI11" s="31">
        <f>IFERROR(__xludf.DUMMYFUNCTION("""COMPUTED_VALUE"""),0.0)</f>
        <v>0</v>
      </c>
      <c r="AJ11" s="30">
        <f>IFERROR(__xludf.DUMMYFUNCTION("""COMPUTED_VALUE"""),0.0)</f>
        <v>0</v>
      </c>
      <c r="AK11" s="30">
        <f>IFERROR(__xludf.DUMMYFUNCTION("""COMPUTED_VALUE"""),0.0)</f>
        <v>0</v>
      </c>
      <c r="AL11" s="29">
        <f>IFERROR(__xludf.DUMMYFUNCTION("""COMPUTED_VALUE"""),0.0)</f>
        <v>0</v>
      </c>
      <c r="AM11" s="30">
        <f>IFERROR(__xludf.DUMMYFUNCTION("""COMPUTED_VALUE"""),0.0)</f>
        <v>0</v>
      </c>
      <c r="AN11" s="30">
        <f>IFERROR(__xludf.DUMMYFUNCTION("""COMPUTED_VALUE"""),0.0)</f>
        <v>0</v>
      </c>
      <c r="AO11" s="32">
        <f>IFERROR(__xludf.DUMMYFUNCTION("""COMPUTED_VALUE"""),2.0)</f>
        <v>2</v>
      </c>
      <c r="AP11" s="30">
        <f>IFERROR(__xludf.DUMMYFUNCTION("""COMPUTED_VALUE"""),5.0)</f>
        <v>5</v>
      </c>
      <c r="AQ11" s="30">
        <f>IFERROR(__xludf.DUMMYFUNCTION("""COMPUTED_VALUE"""),35.0)</f>
        <v>35</v>
      </c>
      <c r="AR11" s="30">
        <f>IFERROR(__xludf.DUMMYFUNCTION("""COMPUTED_VALUE"""),2.0)</f>
        <v>2</v>
      </c>
      <c r="AS11" s="29">
        <f>IFERROR(__xludf.DUMMYFUNCTION("""COMPUTED_VALUE"""),0.0)</f>
        <v>0</v>
      </c>
      <c r="AT11" s="29">
        <f>IFERROR(__xludf.DUMMYFUNCTION("""COMPUTED_VALUE"""),0.0)</f>
        <v>0</v>
      </c>
    </row>
    <row r="12">
      <c r="A12" s="28" t="str">
        <f>IFERROR(__xludf.DUMMYFUNCTION("""COMPUTED_VALUE"""),"Бакина Юлия")</f>
        <v>Бакина Юлия</v>
      </c>
      <c r="B12" s="29">
        <f>IFERROR(__xludf.DUMMYFUNCTION("""COMPUTED_VALUE"""),115.0)</f>
        <v>115</v>
      </c>
      <c r="C12" s="30">
        <f>IFERROR(__xludf.DUMMYFUNCTION("""COMPUTED_VALUE"""),20.0)</f>
        <v>20</v>
      </c>
      <c r="D12" s="30">
        <f>IFERROR(__xludf.DUMMYFUNCTION("""COMPUTED_VALUE"""),15.0)</f>
        <v>15</v>
      </c>
      <c r="E12" s="30">
        <f>IFERROR(__xludf.DUMMYFUNCTION("""COMPUTED_VALUE"""),20.0)</f>
        <v>20</v>
      </c>
      <c r="F12" s="29">
        <f>IFERROR(__xludf.DUMMYFUNCTION("""COMPUTED_VALUE"""),60.0)</f>
        <v>60</v>
      </c>
      <c r="G12" s="30">
        <f>IFERROR(__xludf.DUMMYFUNCTION("""COMPUTED_VALUE"""),20.0)</f>
        <v>20</v>
      </c>
      <c r="H12" s="30">
        <f>IFERROR(__xludf.DUMMYFUNCTION("""COMPUTED_VALUE"""),0.0)</f>
        <v>0</v>
      </c>
      <c r="I12" s="30">
        <f>IFERROR(__xludf.DUMMYFUNCTION("""COMPUTED_VALUE"""),10.0)</f>
        <v>10</v>
      </c>
      <c r="J12" s="30">
        <f>IFERROR(__xludf.DUMMYFUNCTION("""COMPUTED_VALUE"""),5.0)</f>
        <v>5</v>
      </c>
      <c r="K12" s="30">
        <f>IFERROR(__xludf.DUMMYFUNCTION("""COMPUTED_VALUE"""),5.0)</f>
        <v>5</v>
      </c>
      <c r="L12" s="30">
        <f>IFERROR(__xludf.DUMMYFUNCTION("""COMPUTED_VALUE"""),10.0)</f>
        <v>10</v>
      </c>
      <c r="M12" s="30">
        <f>IFERROR(__xludf.DUMMYFUNCTION("""COMPUTED_VALUE"""),5.0)</f>
        <v>5</v>
      </c>
      <c r="N12" s="30">
        <f>IFERROR(__xludf.DUMMYFUNCTION("""COMPUTED_VALUE"""),12.0)</f>
        <v>12</v>
      </c>
      <c r="O12" s="30">
        <f>IFERROR(__xludf.DUMMYFUNCTION("""COMPUTED_VALUE"""),2.0)</f>
        <v>2</v>
      </c>
      <c r="P12" s="29">
        <f>IFERROR(__xludf.DUMMYFUNCTION("""COMPUTED_VALUE"""),46.0)</f>
        <v>46</v>
      </c>
      <c r="Q12" s="30">
        <f>IFERROR(__xludf.DUMMYFUNCTION("""COMPUTED_VALUE"""),10.0)</f>
        <v>10</v>
      </c>
      <c r="R12" s="30">
        <f>IFERROR(__xludf.DUMMYFUNCTION("""COMPUTED_VALUE"""),10.0)</f>
        <v>10</v>
      </c>
      <c r="S12" s="30">
        <f>IFERROR(__xludf.DUMMYFUNCTION("""COMPUTED_VALUE"""),0.0)</f>
        <v>0</v>
      </c>
      <c r="T12" s="31">
        <f>IFERROR(__xludf.DUMMYFUNCTION("""COMPUTED_VALUE"""),0.0)</f>
        <v>0</v>
      </c>
      <c r="U12" s="29">
        <f>IFERROR(__xludf.DUMMYFUNCTION("""COMPUTED_VALUE"""),0.0)</f>
        <v>0</v>
      </c>
      <c r="V12" s="30">
        <f>IFERROR(__xludf.DUMMYFUNCTION("""COMPUTED_VALUE"""),10.0)</f>
        <v>10</v>
      </c>
      <c r="W12" s="29">
        <f>IFERROR(__xludf.DUMMYFUNCTION("""COMPUTED_VALUE"""),0.0)</f>
        <v>0</v>
      </c>
      <c r="X12" s="30">
        <f>IFERROR(__xludf.DUMMYFUNCTION("""COMPUTED_VALUE"""),2.0)</f>
        <v>2</v>
      </c>
      <c r="Y12" s="30">
        <f>IFERROR(__xludf.DUMMYFUNCTION("""COMPUTED_VALUE"""),3.0)</f>
        <v>3</v>
      </c>
      <c r="Z12" s="30">
        <f>IFERROR(__xludf.DUMMYFUNCTION("""COMPUTED_VALUE"""),0.0)</f>
        <v>0</v>
      </c>
      <c r="AA12" s="30">
        <f>IFERROR(__xludf.DUMMYFUNCTION("""COMPUTED_VALUE"""),0.0)</f>
        <v>0</v>
      </c>
      <c r="AB12" s="30">
        <f>IFERROR(__xludf.DUMMYFUNCTION("""COMPUTED_VALUE"""),0.0)</f>
        <v>0</v>
      </c>
      <c r="AC12" s="31">
        <f>IFERROR(__xludf.DUMMYFUNCTION("""COMPUTED_VALUE"""),5.0)</f>
        <v>5</v>
      </c>
      <c r="AD12" s="29">
        <f>IFERROR(__xludf.DUMMYFUNCTION("""COMPUTED_VALUE"""),0.0)</f>
        <v>0</v>
      </c>
      <c r="AE12" s="30">
        <f>IFERROR(__xludf.DUMMYFUNCTION("""COMPUTED_VALUE"""),5.0)</f>
        <v>5</v>
      </c>
      <c r="AF12" s="30">
        <f>IFERROR(__xludf.DUMMYFUNCTION("""COMPUTED_VALUE"""),2.0)</f>
        <v>2</v>
      </c>
      <c r="AG12" s="30">
        <f>IFERROR(__xludf.DUMMYFUNCTION("""COMPUTED_VALUE"""),3.0)</f>
        <v>3</v>
      </c>
      <c r="AH12" s="30">
        <f>IFERROR(__xludf.DUMMYFUNCTION("""COMPUTED_VALUE"""),0.0)</f>
        <v>0</v>
      </c>
      <c r="AI12" s="31">
        <f>IFERROR(__xludf.DUMMYFUNCTION("""COMPUTED_VALUE"""),5.0)</f>
        <v>5</v>
      </c>
      <c r="AJ12" s="30">
        <f>IFERROR(__xludf.DUMMYFUNCTION("""COMPUTED_VALUE"""),0.0)</f>
        <v>0</v>
      </c>
      <c r="AK12" s="30">
        <f>IFERROR(__xludf.DUMMYFUNCTION("""COMPUTED_VALUE"""),0.0)</f>
        <v>0</v>
      </c>
      <c r="AL12" s="29">
        <f>IFERROR(__xludf.DUMMYFUNCTION("""COMPUTED_VALUE"""),0.0)</f>
        <v>0</v>
      </c>
      <c r="AM12" s="30">
        <f>IFERROR(__xludf.DUMMYFUNCTION("""COMPUTED_VALUE"""),10.0)</f>
        <v>10</v>
      </c>
      <c r="AN12" s="30">
        <f>IFERROR(__xludf.DUMMYFUNCTION("""COMPUTED_VALUE"""),2.0)</f>
        <v>2</v>
      </c>
      <c r="AO12" s="32">
        <f>IFERROR(__xludf.DUMMYFUNCTION("""COMPUTED_VALUE"""),2.0)</f>
        <v>2</v>
      </c>
      <c r="AP12" s="30">
        <f>IFERROR(__xludf.DUMMYFUNCTION("""COMPUTED_VALUE"""),5.0)</f>
        <v>5</v>
      </c>
      <c r="AQ12" s="30">
        <f>IFERROR(__xludf.DUMMYFUNCTION("""COMPUTED_VALUE"""),37.0)</f>
        <v>37</v>
      </c>
      <c r="AR12" s="30">
        <f>IFERROR(__xludf.DUMMYFUNCTION("""COMPUTED_VALUE"""),2.0)</f>
        <v>2</v>
      </c>
      <c r="AS12" s="29">
        <f>IFERROR(__xludf.DUMMYFUNCTION("""COMPUTED_VALUE"""),2.0)</f>
        <v>2</v>
      </c>
      <c r="AT12" s="29">
        <f>IFERROR(__xludf.DUMMYFUNCTION("""COMPUTED_VALUE"""),0.0)</f>
        <v>0</v>
      </c>
    </row>
    <row r="13">
      <c r="A13" s="28" t="str">
        <f>IFERROR(__xludf.DUMMYFUNCTION("""COMPUTED_VALUE"""),"Кадурин Алексей")</f>
        <v>Кадурин Алексей</v>
      </c>
      <c r="B13" s="29">
        <f>IFERROR(__xludf.DUMMYFUNCTION("""COMPUTED_VALUE"""),134.0)</f>
        <v>134</v>
      </c>
      <c r="C13" s="30">
        <f>IFERROR(__xludf.DUMMYFUNCTION("""COMPUTED_VALUE"""),20.0)</f>
        <v>20</v>
      </c>
      <c r="D13" s="30">
        <f>IFERROR(__xludf.DUMMYFUNCTION("""COMPUTED_VALUE"""),22.0)</f>
        <v>22</v>
      </c>
      <c r="E13" s="30">
        <f>IFERROR(__xludf.DUMMYFUNCTION("""COMPUTED_VALUE"""),33.0)</f>
        <v>33</v>
      </c>
      <c r="F13" s="29">
        <f>IFERROR(__xludf.DUMMYFUNCTION("""COMPUTED_VALUE"""),59.0)</f>
        <v>59</v>
      </c>
      <c r="G13" s="30">
        <f>IFERROR(__xludf.DUMMYFUNCTION("""COMPUTED_VALUE"""),20.0)</f>
        <v>20</v>
      </c>
      <c r="H13" s="30">
        <f>IFERROR(__xludf.DUMMYFUNCTION("""COMPUTED_VALUE"""),0.0)</f>
        <v>0</v>
      </c>
      <c r="I13" s="30">
        <f>IFERROR(__xludf.DUMMYFUNCTION("""COMPUTED_VALUE"""),12.0)</f>
        <v>12</v>
      </c>
      <c r="J13" s="30">
        <f>IFERROR(__xludf.DUMMYFUNCTION("""COMPUTED_VALUE"""),10.0)</f>
        <v>10</v>
      </c>
      <c r="K13" s="30">
        <f>IFERROR(__xludf.DUMMYFUNCTION("""COMPUTED_VALUE"""),7.0)</f>
        <v>7</v>
      </c>
      <c r="L13" s="30">
        <f>IFERROR(__xludf.DUMMYFUNCTION("""COMPUTED_VALUE"""),11.0)</f>
        <v>11</v>
      </c>
      <c r="M13" s="30">
        <f>IFERROR(__xludf.DUMMYFUNCTION("""COMPUTED_VALUE"""),15.0)</f>
        <v>15</v>
      </c>
      <c r="N13" s="30">
        <f>IFERROR(__xludf.DUMMYFUNCTION("""COMPUTED_VALUE"""),12.0)</f>
        <v>12</v>
      </c>
      <c r="O13" s="30">
        <f>IFERROR(__xludf.DUMMYFUNCTION("""COMPUTED_VALUE"""),2.0)</f>
        <v>2</v>
      </c>
      <c r="P13" s="29">
        <f>IFERROR(__xludf.DUMMYFUNCTION("""COMPUTED_VALUE"""),45.0)</f>
        <v>45</v>
      </c>
      <c r="Q13" s="30">
        <f>IFERROR(__xludf.DUMMYFUNCTION("""COMPUTED_VALUE"""),10.0)</f>
        <v>10</v>
      </c>
      <c r="R13" s="30">
        <f>IFERROR(__xludf.DUMMYFUNCTION("""COMPUTED_VALUE"""),10.0)</f>
        <v>10</v>
      </c>
      <c r="S13" s="30">
        <f>IFERROR(__xludf.DUMMYFUNCTION("""COMPUTED_VALUE"""),0.0)</f>
        <v>0</v>
      </c>
      <c r="T13" s="31">
        <f>IFERROR(__xludf.DUMMYFUNCTION("""COMPUTED_VALUE"""),0.0)</f>
        <v>0</v>
      </c>
      <c r="U13" s="29">
        <f>IFERROR(__xludf.DUMMYFUNCTION("""COMPUTED_VALUE"""),0.0)</f>
        <v>0</v>
      </c>
      <c r="V13" s="30">
        <f>IFERROR(__xludf.DUMMYFUNCTION("""COMPUTED_VALUE"""),10.0)</f>
        <v>10</v>
      </c>
      <c r="W13" s="29">
        <f>IFERROR(__xludf.DUMMYFUNCTION("""COMPUTED_VALUE"""),2.0)</f>
        <v>2</v>
      </c>
      <c r="X13" s="30">
        <f>IFERROR(__xludf.DUMMYFUNCTION("""COMPUTED_VALUE"""),2.0)</f>
        <v>2</v>
      </c>
      <c r="Y13" s="30">
        <f>IFERROR(__xludf.DUMMYFUNCTION("""COMPUTED_VALUE"""),2.0)</f>
        <v>2</v>
      </c>
      <c r="Z13" s="30">
        <f>IFERROR(__xludf.DUMMYFUNCTION("""COMPUTED_VALUE"""),6.0)</f>
        <v>6</v>
      </c>
      <c r="AA13" s="30">
        <f>IFERROR(__xludf.DUMMYFUNCTION("""COMPUTED_VALUE"""),0.0)</f>
        <v>0</v>
      </c>
      <c r="AB13" s="30">
        <f>IFERROR(__xludf.DUMMYFUNCTION("""COMPUTED_VALUE"""),0.0)</f>
        <v>0</v>
      </c>
      <c r="AC13" s="31">
        <f>IFERROR(__xludf.DUMMYFUNCTION("""COMPUTED_VALUE"""),5.0)</f>
        <v>5</v>
      </c>
      <c r="AD13" s="29">
        <f>IFERROR(__xludf.DUMMYFUNCTION("""COMPUTED_VALUE"""),2.0)</f>
        <v>2</v>
      </c>
      <c r="AE13" s="30">
        <f>IFERROR(__xludf.DUMMYFUNCTION("""COMPUTED_VALUE"""),5.0)</f>
        <v>5</v>
      </c>
      <c r="AF13" s="30">
        <f>IFERROR(__xludf.DUMMYFUNCTION("""COMPUTED_VALUE"""),2.0)</f>
        <v>2</v>
      </c>
      <c r="AG13" s="30">
        <f>IFERROR(__xludf.DUMMYFUNCTION("""COMPUTED_VALUE"""),2.0)</f>
        <v>2</v>
      </c>
      <c r="AH13" s="30">
        <f>IFERROR(__xludf.DUMMYFUNCTION("""COMPUTED_VALUE"""),2.0)</f>
        <v>2</v>
      </c>
      <c r="AI13" s="31">
        <f>IFERROR(__xludf.DUMMYFUNCTION("""COMPUTED_VALUE"""),5.0)</f>
        <v>5</v>
      </c>
      <c r="AJ13" s="30">
        <f>IFERROR(__xludf.DUMMYFUNCTION("""COMPUTED_VALUE"""),6.0)</f>
        <v>6</v>
      </c>
      <c r="AK13" s="30">
        <f>IFERROR(__xludf.DUMMYFUNCTION("""COMPUTED_VALUE"""),2.0)</f>
        <v>2</v>
      </c>
      <c r="AL13" s="29">
        <f>IFERROR(__xludf.DUMMYFUNCTION("""COMPUTED_VALUE"""),2.0)</f>
        <v>2</v>
      </c>
      <c r="AM13" s="30">
        <f>IFERROR(__xludf.DUMMYFUNCTION("""COMPUTED_VALUE"""),10.0)</f>
        <v>10</v>
      </c>
      <c r="AN13" s="30">
        <f>IFERROR(__xludf.DUMMYFUNCTION("""COMPUTED_VALUE"""),2.0)</f>
        <v>2</v>
      </c>
      <c r="AO13" s="32">
        <f>IFERROR(__xludf.DUMMYFUNCTION("""COMPUTED_VALUE"""),2.0)</f>
        <v>2</v>
      </c>
      <c r="AP13" s="30">
        <f>IFERROR(__xludf.DUMMYFUNCTION("""COMPUTED_VALUE"""),5.0)</f>
        <v>5</v>
      </c>
      <c r="AQ13" s="30">
        <f>IFERROR(__xludf.DUMMYFUNCTION("""COMPUTED_VALUE"""),36.0)</f>
        <v>36</v>
      </c>
      <c r="AR13" s="30">
        <f>IFERROR(__xludf.DUMMYFUNCTION("""COMPUTED_VALUE"""),2.0)</f>
        <v>2</v>
      </c>
      <c r="AS13" s="29">
        <f>IFERROR(__xludf.DUMMYFUNCTION("""COMPUTED_VALUE"""),2.0)</f>
        <v>2</v>
      </c>
      <c r="AT13" s="29">
        <f>IFERROR(__xludf.DUMMYFUNCTION("""COMPUTED_VALUE"""),0.0)</f>
        <v>0</v>
      </c>
    </row>
    <row r="14">
      <c r="A14" s="28" t="str">
        <f>IFERROR(__xludf.DUMMYFUNCTION("""COMPUTED_VALUE"""),"Олифирова Наталия")</f>
        <v>Олифирова Наталия</v>
      </c>
      <c r="B14" s="29">
        <f>IFERROR(__xludf.DUMMYFUNCTION("""COMPUTED_VALUE"""),119.0)</f>
        <v>119</v>
      </c>
      <c r="C14" s="30">
        <f>IFERROR(__xludf.DUMMYFUNCTION("""COMPUTED_VALUE"""),26.0)</f>
        <v>26</v>
      </c>
      <c r="D14" s="30">
        <f>IFERROR(__xludf.DUMMYFUNCTION("""COMPUTED_VALUE"""),10.0)</f>
        <v>10</v>
      </c>
      <c r="E14" s="30">
        <f>IFERROR(__xludf.DUMMYFUNCTION("""COMPUTED_VALUE"""),24.0)</f>
        <v>24</v>
      </c>
      <c r="F14" s="29">
        <f>IFERROR(__xludf.DUMMYFUNCTION("""COMPUTED_VALUE"""),59.0)</f>
        <v>59</v>
      </c>
      <c r="G14" s="30">
        <f>IFERROR(__xludf.DUMMYFUNCTION("""COMPUTED_VALUE"""),22.0)</f>
        <v>22</v>
      </c>
      <c r="H14" s="30">
        <f>IFERROR(__xludf.DUMMYFUNCTION("""COMPUTED_VALUE"""),4.0)</f>
        <v>4</v>
      </c>
      <c r="I14" s="30">
        <f>IFERROR(__xludf.DUMMYFUNCTION("""COMPUTED_VALUE"""),2.0)</f>
        <v>2</v>
      </c>
      <c r="J14" s="30">
        <f>IFERROR(__xludf.DUMMYFUNCTION("""COMPUTED_VALUE"""),8.0)</f>
        <v>8</v>
      </c>
      <c r="K14" s="30">
        <f>IFERROR(__xludf.DUMMYFUNCTION("""COMPUTED_VALUE"""),2.0)</f>
        <v>2</v>
      </c>
      <c r="L14" s="30">
        <f>IFERROR(__xludf.DUMMYFUNCTION("""COMPUTED_VALUE"""),11.0)</f>
        <v>11</v>
      </c>
      <c r="M14" s="30">
        <f>IFERROR(__xludf.DUMMYFUNCTION("""COMPUTED_VALUE"""),11.0)</f>
        <v>11</v>
      </c>
      <c r="N14" s="30">
        <f>IFERROR(__xludf.DUMMYFUNCTION("""COMPUTED_VALUE"""),12.0)</f>
        <v>12</v>
      </c>
      <c r="O14" s="30">
        <f>IFERROR(__xludf.DUMMYFUNCTION("""COMPUTED_VALUE"""),2.0)</f>
        <v>2</v>
      </c>
      <c r="P14" s="29">
        <f>IFERROR(__xludf.DUMMYFUNCTION("""COMPUTED_VALUE"""),45.0)</f>
        <v>45</v>
      </c>
      <c r="Q14" s="30">
        <f>IFERROR(__xludf.DUMMYFUNCTION("""COMPUTED_VALUE"""),10.0)</f>
        <v>10</v>
      </c>
      <c r="R14" s="30">
        <f>IFERROR(__xludf.DUMMYFUNCTION("""COMPUTED_VALUE"""),10.0)</f>
        <v>10</v>
      </c>
      <c r="S14" s="30">
        <f>IFERROR(__xludf.DUMMYFUNCTION("""COMPUTED_VALUE"""),2.0)</f>
        <v>2</v>
      </c>
      <c r="T14" s="31">
        <f>IFERROR(__xludf.DUMMYFUNCTION("""COMPUTED_VALUE"""),2.0)</f>
        <v>2</v>
      </c>
      <c r="U14" s="29">
        <f>IFERROR(__xludf.DUMMYFUNCTION("""COMPUTED_VALUE"""),2.0)</f>
        <v>2</v>
      </c>
      <c r="V14" s="30">
        <f>IFERROR(__xludf.DUMMYFUNCTION("""COMPUTED_VALUE"""),0.0)</f>
        <v>0</v>
      </c>
      <c r="W14" s="29">
        <f>IFERROR(__xludf.DUMMYFUNCTION("""COMPUTED_VALUE"""),2.0)</f>
        <v>2</v>
      </c>
      <c r="X14" s="30">
        <f>IFERROR(__xludf.DUMMYFUNCTION("""COMPUTED_VALUE"""),1.0)</f>
        <v>1</v>
      </c>
      <c r="Y14" s="30">
        <f>IFERROR(__xludf.DUMMYFUNCTION("""COMPUTED_VALUE"""),0.0)</f>
        <v>0</v>
      </c>
      <c r="Z14" s="30">
        <f>IFERROR(__xludf.DUMMYFUNCTION("""COMPUTED_VALUE"""),3.0)</f>
        <v>3</v>
      </c>
      <c r="AA14" s="30">
        <f>IFERROR(__xludf.DUMMYFUNCTION("""COMPUTED_VALUE"""),2.0)</f>
        <v>2</v>
      </c>
      <c r="AB14" s="30">
        <f>IFERROR(__xludf.DUMMYFUNCTION("""COMPUTED_VALUE"""),2.0)</f>
        <v>2</v>
      </c>
      <c r="AC14" s="31">
        <f>IFERROR(__xludf.DUMMYFUNCTION("""COMPUTED_VALUE"""),0.0)</f>
        <v>0</v>
      </c>
      <c r="AD14" s="29">
        <f>IFERROR(__xludf.DUMMYFUNCTION("""COMPUTED_VALUE"""),2.0)</f>
        <v>2</v>
      </c>
      <c r="AE14" s="30">
        <f>IFERROR(__xludf.DUMMYFUNCTION("""COMPUTED_VALUE"""),5.0)</f>
        <v>5</v>
      </c>
      <c r="AF14" s="30">
        <f>IFERROR(__xludf.DUMMYFUNCTION("""COMPUTED_VALUE"""),1.0)</f>
        <v>1</v>
      </c>
      <c r="AG14" s="30">
        <f>IFERROR(__xludf.DUMMYFUNCTION("""COMPUTED_VALUE"""),3.0)</f>
        <v>3</v>
      </c>
      <c r="AH14" s="30">
        <f>IFERROR(__xludf.DUMMYFUNCTION("""COMPUTED_VALUE"""),2.0)</f>
        <v>2</v>
      </c>
      <c r="AI14" s="31">
        <f>IFERROR(__xludf.DUMMYFUNCTION("""COMPUTED_VALUE"""),5.0)</f>
        <v>5</v>
      </c>
      <c r="AJ14" s="30">
        <f>IFERROR(__xludf.DUMMYFUNCTION("""COMPUTED_VALUE"""),2.0)</f>
        <v>2</v>
      </c>
      <c r="AK14" s="30">
        <f>IFERROR(__xludf.DUMMYFUNCTION("""COMPUTED_VALUE"""),2.0)</f>
        <v>2</v>
      </c>
      <c r="AL14" s="29">
        <f>IFERROR(__xludf.DUMMYFUNCTION("""COMPUTED_VALUE"""),2.0)</f>
        <v>2</v>
      </c>
      <c r="AM14" s="30">
        <f>IFERROR(__xludf.DUMMYFUNCTION("""COMPUTED_VALUE"""),10.0)</f>
        <v>10</v>
      </c>
      <c r="AN14" s="30">
        <f>IFERROR(__xludf.DUMMYFUNCTION("""COMPUTED_VALUE"""),2.0)</f>
        <v>2</v>
      </c>
      <c r="AO14" s="32">
        <f>IFERROR(__xludf.DUMMYFUNCTION("""COMPUTED_VALUE"""),2.0)</f>
        <v>2</v>
      </c>
      <c r="AP14" s="30">
        <f>IFERROR(__xludf.DUMMYFUNCTION("""COMPUTED_VALUE"""),5.0)</f>
        <v>5</v>
      </c>
      <c r="AQ14" s="30">
        <f>IFERROR(__xludf.DUMMYFUNCTION("""COMPUTED_VALUE"""),36.0)</f>
        <v>36</v>
      </c>
      <c r="AR14" s="30">
        <f>IFERROR(__xludf.DUMMYFUNCTION("""COMPUTED_VALUE"""),2.0)</f>
        <v>2</v>
      </c>
      <c r="AS14" s="29">
        <f>IFERROR(__xludf.DUMMYFUNCTION("""COMPUTED_VALUE"""),2.0)</f>
        <v>2</v>
      </c>
      <c r="AT14" s="29">
        <f>IFERROR(__xludf.DUMMYFUNCTION("""COMPUTED_VALUE"""),0.0)</f>
        <v>0</v>
      </c>
    </row>
    <row r="15">
      <c r="A15" s="28" t="str">
        <f>IFERROR(__xludf.DUMMYFUNCTION("""COMPUTED_VALUE"""),"Хозиева Виктория")</f>
        <v>Хозиева Виктория</v>
      </c>
      <c r="B15" s="29">
        <f>IFERROR(__xludf.DUMMYFUNCTION("""COMPUTED_VALUE"""),135.0)</f>
        <v>135</v>
      </c>
      <c r="C15" s="30">
        <f>IFERROR(__xludf.DUMMYFUNCTION("""COMPUTED_VALUE"""),24.0)</f>
        <v>24</v>
      </c>
      <c r="D15" s="30">
        <f>IFERROR(__xludf.DUMMYFUNCTION("""COMPUTED_VALUE"""),23.0)</f>
        <v>23</v>
      </c>
      <c r="E15" s="30">
        <f>IFERROR(__xludf.DUMMYFUNCTION("""COMPUTED_VALUE"""),37.0)</f>
        <v>37</v>
      </c>
      <c r="F15" s="29">
        <f>IFERROR(__xludf.DUMMYFUNCTION("""COMPUTED_VALUE"""),51.0)</f>
        <v>51</v>
      </c>
      <c r="G15" s="30">
        <f>IFERROR(__xludf.DUMMYFUNCTION("""COMPUTED_VALUE"""),20.0)</f>
        <v>20</v>
      </c>
      <c r="H15" s="30">
        <f>IFERROR(__xludf.DUMMYFUNCTION("""COMPUTED_VALUE"""),4.0)</f>
        <v>4</v>
      </c>
      <c r="I15" s="30">
        <f>IFERROR(__xludf.DUMMYFUNCTION("""COMPUTED_VALUE"""),12.0)</f>
        <v>12</v>
      </c>
      <c r="J15" s="30">
        <f>IFERROR(__xludf.DUMMYFUNCTION("""COMPUTED_VALUE"""),11.0)</f>
        <v>11</v>
      </c>
      <c r="K15" s="30">
        <f>IFERROR(__xludf.DUMMYFUNCTION("""COMPUTED_VALUE"""),7.0)</f>
        <v>7</v>
      </c>
      <c r="L15" s="30">
        <f>IFERROR(__xludf.DUMMYFUNCTION("""COMPUTED_VALUE"""),12.0)</f>
        <v>12</v>
      </c>
      <c r="M15" s="30">
        <f>IFERROR(__xludf.DUMMYFUNCTION("""COMPUTED_VALUE"""),18.0)</f>
        <v>18</v>
      </c>
      <c r="N15" s="30">
        <f>IFERROR(__xludf.DUMMYFUNCTION("""COMPUTED_VALUE"""),12.0)</f>
        <v>12</v>
      </c>
      <c r="O15" s="30">
        <f>IFERROR(__xludf.DUMMYFUNCTION("""COMPUTED_VALUE"""),2.0)</f>
        <v>2</v>
      </c>
      <c r="P15" s="29">
        <f>IFERROR(__xludf.DUMMYFUNCTION("""COMPUTED_VALUE"""),37.0)</f>
        <v>37</v>
      </c>
      <c r="Q15" s="30">
        <f>IFERROR(__xludf.DUMMYFUNCTION("""COMPUTED_VALUE"""),10.0)</f>
        <v>10</v>
      </c>
      <c r="R15" s="30">
        <f>IFERROR(__xludf.DUMMYFUNCTION("""COMPUTED_VALUE"""),10.0)</f>
        <v>10</v>
      </c>
      <c r="S15" s="30">
        <f>IFERROR(__xludf.DUMMYFUNCTION("""COMPUTED_VALUE"""),0.0)</f>
        <v>0</v>
      </c>
      <c r="T15" s="31">
        <f>IFERROR(__xludf.DUMMYFUNCTION("""COMPUTED_VALUE"""),2.0)</f>
        <v>2</v>
      </c>
      <c r="U15" s="29">
        <f>IFERROR(__xludf.DUMMYFUNCTION("""COMPUTED_VALUE"""),2.0)</f>
        <v>2</v>
      </c>
      <c r="V15" s="30">
        <f>IFERROR(__xludf.DUMMYFUNCTION("""COMPUTED_VALUE"""),10.0)</f>
        <v>10</v>
      </c>
      <c r="W15" s="29">
        <f>IFERROR(__xludf.DUMMYFUNCTION("""COMPUTED_VALUE"""),2.0)</f>
        <v>2</v>
      </c>
      <c r="X15" s="30">
        <f>IFERROR(__xludf.DUMMYFUNCTION("""COMPUTED_VALUE"""),1.0)</f>
        <v>1</v>
      </c>
      <c r="Y15" s="30">
        <f>IFERROR(__xludf.DUMMYFUNCTION("""COMPUTED_VALUE"""),2.0)</f>
        <v>2</v>
      </c>
      <c r="Z15" s="30">
        <f>IFERROR(__xludf.DUMMYFUNCTION("""COMPUTED_VALUE"""),4.0)</f>
        <v>4</v>
      </c>
      <c r="AA15" s="30">
        <f>IFERROR(__xludf.DUMMYFUNCTION("""COMPUTED_VALUE"""),2.0)</f>
        <v>2</v>
      </c>
      <c r="AB15" s="30">
        <f>IFERROR(__xludf.DUMMYFUNCTION("""COMPUTED_VALUE"""),2.0)</f>
        <v>2</v>
      </c>
      <c r="AC15" s="31">
        <f>IFERROR(__xludf.DUMMYFUNCTION("""COMPUTED_VALUE"""),5.0)</f>
        <v>5</v>
      </c>
      <c r="AD15" s="29">
        <f>IFERROR(__xludf.DUMMYFUNCTION("""COMPUTED_VALUE"""),2.0)</f>
        <v>2</v>
      </c>
      <c r="AE15" s="30">
        <f>IFERROR(__xludf.DUMMYFUNCTION("""COMPUTED_VALUE"""),5.0)</f>
        <v>5</v>
      </c>
      <c r="AF15" s="30">
        <f>IFERROR(__xludf.DUMMYFUNCTION("""COMPUTED_VALUE"""),2.0)</f>
        <v>2</v>
      </c>
      <c r="AG15" s="30">
        <f>IFERROR(__xludf.DUMMYFUNCTION("""COMPUTED_VALUE"""),3.0)</f>
        <v>3</v>
      </c>
      <c r="AH15" s="30">
        <f>IFERROR(__xludf.DUMMYFUNCTION("""COMPUTED_VALUE"""),2.0)</f>
        <v>2</v>
      </c>
      <c r="AI15" s="31">
        <f>IFERROR(__xludf.DUMMYFUNCTION("""COMPUTED_VALUE"""),5.0)</f>
        <v>5</v>
      </c>
      <c r="AJ15" s="30">
        <f>IFERROR(__xludf.DUMMYFUNCTION("""COMPUTED_VALUE"""),9.0)</f>
        <v>9</v>
      </c>
      <c r="AK15" s="30">
        <f>IFERROR(__xludf.DUMMYFUNCTION("""COMPUTED_VALUE"""),2.0)</f>
        <v>2</v>
      </c>
      <c r="AL15" s="29">
        <f>IFERROR(__xludf.DUMMYFUNCTION("""COMPUTED_VALUE"""),2.0)</f>
        <v>2</v>
      </c>
      <c r="AM15" s="30">
        <f>IFERROR(__xludf.DUMMYFUNCTION("""COMPUTED_VALUE"""),10.0)</f>
        <v>10</v>
      </c>
      <c r="AN15" s="30">
        <f>IFERROR(__xludf.DUMMYFUNCTION("""COMPUTED_VALUE"""),2.0)</f>
        <v>2</v>
      </c>
      <c r="AO15" s="32">
        <f>IFERROR(__xludf.DUMMYFUNCTION("""COMPUTED_VALUE"""),2.0)</f>
        <v>2</v>
      </c>
      <c r="AP15" s="30">
        <f>IFERROR(__xludf.DUMMYFUNCTION("""COMPUTED_VALUE"""),5.0)</f>
        <v>5</v>
      </c>
      <c r="AQ15" s="30">
        <f>IFERROR(__xludf.DUMMYFUNCTION("""COMPUTED_VALUE"""),28.0)</f>
        <v>28</v>
      </c>
      <c r="AR15" s="30">
        <f>IFERROR(__xludf.DUMMYFUNCTION("""COMPUTED_VALUE"""),2.0)</f>
        <v>2</v>
      </c>
      <c r="AS15" s="29">
        <f>IFERROR(__xludf.DUMMYFUNCTION("""COMPUTED_VALUE"""),2.0)</f>
        <v>2</v>
      </c>
      <c r="AT15" s="29">
        <f>IFERROR(__xludf.DUMMYFUNCTION("""COMPUTED_VALUE"""),0.0)</f>
        <v>0</v>
      </c>
    </row>
    <row r="16">
      <c r="A16" s="28" t="str">
        <f>IFERROR(__xludf.DUMMYFUNCTION("""COMPUTED_VALUE"""),"Никулина Кристина")</f>
        <v>Никулина Кристина</v>
      </c>
      <c r="B16" s="29">
        <f>IFERROR(__xludf.DUMMYFUNCTION("""COMPUTED_VALUE"""),107.0)</f>
        <v>107</v>
      </c>
      <c r="C16" s="30">
        <f>IFERROR(__xludf.DUMMYFUNCTION("""COMPUTED_VALUE"""),26.0)</f>
        <v>26</v>
      </c>
      <c r="D16" s="30">
        <f>IFERROR(__xludf.DUMMYFUNCTION("""COMPUTED_VALUE"""),16.0)</f>
        <v>16</v>
      </c>
      <c r="E16" s="30">
        <f>IFERROR(__xludf.DUMMYFUNCTION("""COMPUTED_VALUE"""),29.0)</f>
        <v>29</v>
      </c>
      <c r="F16" s="29">
        <f>IFERROR(__xludf.DUMMYFUNCTION("""COMPUTED_VALUE"""),36.0)</f>
        <v>36</v>
      </c>
      <c r="G16" s="30">
        <f>IFERROR(__xludf.DUMMYFUNCTION("""COMPUTED_VALUE"""),22.0)</f>
        <v>22</v>
      </c>
      <c r="H16" s="30">
        <f>IFERROR(__xludf.DUMMYFUNCTION("""COMPUTED_VALUE"""),4.0)</f>
        <v>4</v>
      </c>
      <c r="I16" s="30">
        <f>IFERROR(__xludf.DUMMYFUNCTION("""COMPUTED_VALUE"""),12.0)</f>
        <v>12</v>
      </c>
      <c r="J16" s="30">
        <f>IFERROR(__xludf.DUMMYFUNCTION("""COMPUTED_VALUE"""),4.0)</f>
        <v>4</v>
      </c>
      <c r="K16" s="30">
        <f>IFERROR(__xludf.DUMMYFUNCTION("""COMPUTED_VALUE"""),7.0)</f>
        <v>7</v>
      </c>
      <c r="L16" s="30">
        <f>IFERROR(__xludf.DUMMYFUNCTION("""COMPUTED_VALUE"""),10.0)</f>
        <v>10</v>
      </c>
      <c r="M16" s="30">
        <f>IFERROR(__xludf.DUMMYFUNCTION("""COMPUTED_VALUE"""),12.0)</f>
        <v>12</v>
      </c>
      <c r="N16" s="30">
        <f>IFERROR(__xludf.DUMMYFUNCTION("""COMPUTED_VALUE"""),2.0)</f>
        <v>2</v>
      </c>
      <c r="O16" s="30">
        <f>IFERROR(__xludf.DUMMYFUNCTION("""COMPUTED_VALUE"""),2.0)</f>
        <v>2</v>
      </c>
      <c r="P16" s="29">
        <f>IFERROR(__xludf.DUMMYFUNCTION("""COMPUTED_VALUE"""),32.0)</f>
        <v>32</v>
      </c>
      <c r="Q16" s="30">
        <f>IFERROR(__xludf.DUMMYFUNCTION("""COMPUTED_VALUE"""),10.0)</f>
        <v>10</v>
      </c>
      <c r="R16" s="30">
        <f>IFERROR(__xludf.DUMMYFUNCTION("""COMPUTED_VALUE"""),10.0)</f>
        <v>10</v>
      </c>
      <c r="S16" s="30">
        <f>IFERROR(__xludf.DUMMYFUNCTION("""COMPUTED_VALUE"""),2.0)</f>
        <v>2</v>
      </c>
      <c r="T16" s="31">
        <f>IFERROR(__xludf.DUMMYFUNCTION("""COMPUTED_VALUE"""),2.0)</f>
        <v>2</v>
      </c>
      <c r="U16" s="29">
        <f>IFERROR(__xludf.DUMMYFUNCTION("""COMPUTED_VALUE"""),2.0)</f>
        <v>2</v>
      </c>
      <c r="V16" s="30">
        <f>IFERROR(__xludf.DUMMYFUNCTION("""COMPUTED_VALUE"""),10.0)</f>
        <v>10</v>
      </c>
      <c r="W16" s="29">
        <f>IFERROR(__xludf.DUMMYFUNCTION("""COMPUTED_VALUE"""),2.0)</f>
        <v>2</v>
      </c>
      <c r="X16" s="30">
        <f>IFERROR(__xludf.DUMMYFUNCTION("""COMPUTED_VALUE"""),0.0)</f>
        <v>0</v>
      </c>
      <c r="Y16" s="30">
        <f>IFERROR(__xludf.DUMMYFUNCTION("""COMPUTED_VALUE"""),0.0)</f>
        <v>0</v>
      </c>
      <c r="Z16" s="30">
        <f>IFERROR(__xludf.DUMMYFUNCTION("""COMPUTED_VALUE"""),0.0)</f>
        <v>0</v>
      </c>
      <c r="AA16" s="30">
        <f>IFERROR(__xludf.DUMMYFUNCTION("""COMPUTED_VALUE"""),2.0)</f>
        <v>2</v>
      </c>
      <c r="AB16" s="30">
        <f>IFERROR(__xludf.DUMMYFUNCTION("""COMPUTED_VALUE"""),2.0)</f>
        <v>2</v>
      </c>
      <c r="AC16" s="31">
        <f>IFERROR(__xludf.DUMMYFUNCTION("""COMPUTED_VALUE"""),5.0)</f>
        <v>5</v>
      </c>
      <c r="AD16" s="29">
        <f>IFERROR(__xludf.DUMMYFUNCTION("""COMPUTED_VALUE"""),2.0)</f>
        <v>2</v>
      </c>
      <c r="AE16" s="30">
        <f>IFERROR(__xludf.DUMMYFUNCTION("""COMPUTED_VALUE"""),5.0)</f>
        <v>5</v>
      </c>
      <c r="AF16" s="30">
        <f>IFERROR(__xludf.DUMMYFUNCTION("""COMPUTED_VALUE"""),2.0)</f>
        <v>2</v>
      </c>
      <c r="AG16" s="30">
        <f>IFERROR(__xludf.DUMMYFUNCTION("""COMPUTED_VALUE"""),1.0)</f>
        <v>1</v>
      </c>
      <c r="AH16" s="30">
        <f>IFERROR(__xludf.DUMMYFUNCTION("""COMPUTED_VALUE"""),2.0)</f>
        <v>2</v>
      </c>
      <c r="AI16" s="31">
        <f>IFERROR(__xludf.DUMMYFUNCTION("""COMPUTED_VALUE"""),5.0)</f>
        <v>5</v>
      </c>
      <c r="AJ16" s="30">
        <f>IFERROR(__xludf.DUMMYFUNCTION("""COMPUTED_VALUE"""),3.0)</f>
        <v>3</v>
      </c>
      <c r="AK16" s="30">
        <f>IFERROR(__xludf.DUMMYFUNCTION("""COMPUTED_VALUE"""),2.0)</f>
        <v>2</v>
      </c>
      <c r="AL16" s="29">
        <f>IFERROR(__xludf.DUMMYFUNCTION("""COMPUTED_VALUE"""),2.0)</f>
        <v>2</v>
      </c>
      <c r="AM16" s="30">
        <f>IFERROR(__xludf.DUMMYFUNCTION("""COMPUTED_VALUE"""),0.0)</f>
        <v>0</v>
      </c>
      <c r="AN16" s="30">
        <f>IFERROR(__xludf.DUMMYFUNCTION("""COMPUTED_VALUE"""),2.0)</f>
        <v>2</v>
      </c>
      <c r="AO16" s="32">
        <f>IFERROR(__xludf.DUMMYFUNCTION("""COMPUTED_VALUE"""),2.0)</f>
        <v>2</v>
      </c>
      <c r="AP16" s="30">
        <f>IFERROR(__xludf.DUMMYFUNCTION("""COMPUTED_VALUE"""),5.0)</f>
        <v>5</v>
      </c>
      <c r="AQ16" s="30">
        <f>IFERROR(__xludf.DUMMYFUNCTION("""COMPUTED_VALUE"""),23.0)</f>
        <v>23</v>
      </c>
      <c r="AR16" s="30">
        <f>IFERROR(__xludf.DUMMYFUNCTION("""COMPUTED_VALUE"""),2.0)</f>
        <v>2</v>
      </c>
      <c r="AS16" s="29">
        <f>IFERROR(__xludf.DUMMYFUNCTION("""COMPUTED_VALUE"""),2.0)</f>
        <v>2</v>
      </c>
      <c r="AT16" s="29">
        <f>IFERROR(__xludf.DUMMYFUNCTION("""COMPUTED_VALUE"""),0.0)</f>
        <v>0</v>
      </c>
    </row>
    <row r="17">
      <c r="A17" s="28" t="str">
        <f>IFERROR(__xludf.DUMMYFUNCTION("""COMPUTED_VALUE"""),"Шахматов Илья")</f>
        <v>Шахматов Илья</v>
      </c>
      <c r="B17" s="29">
        <f>IFERROR(__xludf.DUMMYFUNCTION("""COMPUTED_VALUE"""),45.0)</f>
        <v>45</v>
      </c>
      <c r="C17" s="30">
        <f>IFERROR(__xludf.DUMMYFUNCTION("""COMPUTED_VALUE"""),20.0)</f>
        <v>20</v>
      </c>
      <c r="D17" s="30">
        <f>IFERROR(__xludf.DUMMYFUNCTION("""COMPUTED_VALUE"""),0.0)</f>
        <v>0</v>
      </c>
      <c r="E17" s="30">
        <f>IFERROR(__xludf.DUMMYFUNCTION("""COMPUTED_VALUE"""),20.0)</f>
        <v>20</v>
      </c>
      <c r="F17" s="29">
        <f>IFERROR(__xludf.DUMMYFUNCTION("""COMPUTED_VALUE"""),5.0)</f>
        <v>5</v>
      </c>
      <c r="G17" s="30">
        <f>IFERROR(__xludf.DUMMYFUNCTION("""COMPUTED_VALUE"""),20.0)</f>
        <v>20</v>
      </c>
      <c r="H17" s="30">
        <f>IFERROR(__xludf.DUMMYFUNCTION("""COMPUTED_VALUE"""),0.0)</f>
        <v>0</v>
      </c>
      <c r="I17" s="30">
        <f>IFERROR(__xludf.DUMMYFUNCTION("""COMPUTED_VALUE"""),0.0)</f>
        <v>0</v>
      </c>
      <c r="J17" s="30">
        <f>IFERROR(__xludf.DUMMYFUNCTION("""COMPUTED_VALUE"""),0.0)</f>
        <v>0</v>
      </c>
      <c r="K17" s="30">
        <f>IFERROR(__xludf.DUMMYFUNCTION("""COMPUTED_VALUE"""),5.0)</f>
        <v>5</v>
      </c>
      <c r="L17" s="30">
        <f>IFERROR(__xludf.DUMMYFUNCTION("""COMPUTED_VALUE"""),10.0)</f>
        <v>10</v>
      </c>
      <c r="M17" s="30">
        <f>IFERROR(__xludf.DUMMYFUNCTION("""COMPUTED_VALUE"""),5.0)</f>
        <v>5</v>
      </c>
      <c r="N17" s="30">
        <f>IFERROR(__xludf.DUMMYFUNCTION("""COMPUTED_VALUE"""),0.0)</f>
        <v>0</v>
      </c>
      <c r="O17" s="30">
        <f>IFERROR(__xludf.DUMMYFUNCTION("""COMPUTED_VALUE"""),0.0)</f>
        <v>0</v>
      </c>
      <c r="P17" s="29">
        <f>IFERROR(__xludf.DUMMYFUNCTION("""COMPUTED_VALUE"""),5.0)</f>
        <v>5</v>
      </c>
      <c r="Q17" s="30">
        <f>IFERROR(__xludf.DUMMYFUNCTION("""COMPUTED_VALUE"""),10.0)</f>
        <v>10</v>
      </c>
      <c r="R17" s="30">
        <f>IFERROR(__xludf.DUMMYFUNCTION("""COMPUTED_VALUE"""),10.0)</f>
        <v>10</v>
      </c>
      <c r="S17" s="30">
        <f>IFERROR(__xludf.DUMMYFUNCTION("""COMPUTED_VALUE"""),0.0)</f>
        <v>0</v>
      </c>
      <c r="T17" s="31">
        <f>IFERROR(__xludf.DUMMYFUNCTION("""COMPUTED_VALUE"""),0.0)</f>
        <v>0</v>
      </c>
      <c r="U17" s="29">
        <f>IFERROR(__xludf.DUMMYFUNCTION("""COMPUTED_VALUE"""),0.0)</f>
        <v>0</v>
      </c>
      <c r="V17" s="30">
        <f>IFERROR(__xludf.DUMMYFUNCTION("""COMPUTED_VALUE"""),0.0)</f>
        <v>0</v>
      </c>
      <c r="W17" s="29">
        <f>IFERROR(__xludf.DUMMYFUNCTION("""COMPUTED_VALUE"""),0.0)</f>
        <v>0</v>
      </c>
      <c r="X17" s="30">
        <f>IFERROR(__xludf.DUMMYFUNCTION("""COMPUTED_VALUE"""),0.0)</f>
        <v>0</v>
      </c>
      <c r="Y17" s="30">
        <f>IFERROR(__xludf.DUMMYFUNCTION("""COMPUTED_VALUE"""),0.0)</f>
        <v>0</v>
      </c>
      <c r="Z17" s="30">
        <f>IFERROR(__xludf.DUMMYFUNCTION("""COMPUTED_VALUE"""),0.0)</f>
        <v>0</v>
      </c>
      <c r="AA17" s="30">
        <f>IFERROR(__xludf.DUMMYFUNCTION("""COMPUTED_VALUE"""),0.0)</f>
        <v>0</v>
      </c>
      <c r="AB17" s="30">
        <f>IFERROR(__xludf.DUMMYFUNCTION("""COMPUTED_VALUE"""),0.0)</f>
        <v>0</v>
      </c>
      <c r="AC17" s="31">
        <f>IFERROR(__xludf.DUMMYFUNCTION("""COMPUTED_VALUE"""),5.0)</f>
        <v>5</v>
      </c>
      <c r="AD17" s="29">
        <f>IFERROR(__xludf.DUMMYFUNCTION("""COMPUTED_VALUE"""),0.0)</f>
        <v>0</v>
      </c>
      <c r="AE17" s="30">
        <f>IFERROR(__xludf.DUMMYFUNCTION("""COMPUTED_VALUE"""),5.0)</f>
        <v>5</v>
      </c>
      <c r="AF17" s="30">
        <f>IFERROR(__xludf.DUMMYFUNCTION("""COMPUTED_VALUE"""),2.0)</f>
        <v>2</v>
      </c>
      <c r="AG17" s="30">
        <f>IFERROR(__xludf.DUMMYFUNCTION("""COMPUTED_VALUE"""),1.0)</f>
        <v>1</v>
      </c>
      <c r="AH17" s="30">
        <f>IFERROR(__xludf.DUMMYFUNCTION("""COMPUTED_VALUE"""),2.0)</f>
        <v>2</v>
      </c>
      <c r="AI17" s="31">
        <f>IFERROR(__xludf.DUMMYFUNCTION("""COMPUTED_VALUE"""),5.0)</f>
        <v>5</v>
      </c>
      <c r="AJ17" s="30">
        <f>IFERROR(__xludf.DUMMYFUNCTION("""COMPUTED_VALUE"""),0.0)</f>
        <v>0</v>
      </c>
      <c r="AK17" s="30">
        <f>IFERROR(__xludf.DUMMYFUNCTION("""COMPUTED_VALUE"""),0.0)</f>
        <v>0</v>
      </c>
      <c r="AL17" s="29">
        <f>IFERROR(__xludf.DUMMYFUNCTION("""COMPUTED_VALUE"""),0.0)</f>
        <v>0</v>
      </c>
      <c r="AM17" s="30">
        <f>IFERROR(__xludf.DUMMYFUNCTION("""COMPUTED_VALUE"""),0.0)</f>
        <v>0</v>
      </c>
      <c r="AN17" s="30">
        <f>IFERROR(__xludf.DUMMYFUNCTION("""COMPUTED_VALUE"""),0.0)</f>
        <v>0</v>
      </c>
      <c r="AO17" s="32">
        <f>IFERROR(__xludf.DUMMYFUNCTION("""COMPUTED_VALUE"""),0.0)</f>
        <v>0</v>
      </c>
      <c r="AP17" s="30">
        <f>IFERROR(__xludf.DUMMYFUNCTION("""COMPUTED_VALUE"""),5.0)</f>
        <v>5</v>
      </c>
      <c r="AQ17" s="30">
        <f>IFERROR(__xludf.DUMMYFUNCTION("""COMPUTED_VALUE"""),0.0)</f>
        <v>0</v>
      </c>
      <c r="AR17" s="30">
        <f>IFERROR(__xludf.DUMMYFUNCTION("""COMPUTED_VALUE"""),0.0)</f>
        <v>0</v>
      </c>
      <c r="AS17" s="29">
        <f>IFERROR(__xludf.DUMMYFUNCTION("""COMPUTED_VALUE"""),0.0)</f>
        <v>0</v>
      </c>
      <c r="AT17" s="29">
        <f>IFERROR(__xludf.DUMMYFUNCTION("""COMPUTED_VALUE"""),0.0)</f>
        <v>0</v>
      </c>
    </row>
    <row r="18">
      <c r="A18" s="28" t="str">
        <f>IFERROR(__xludf.DUMMYFUNCTION("""COMPUTED_VALUE"""),"Вервыкишка Дарья")</f>
        <v>Вервыкишка Дарья</v>
      </c>
      <c r="B18" s="29">
        <f>IFERROR(__xludf.DUMMYFUNCTION("""COMPUTED_VALUE"""),64.0)</f>
        <v>64</v>
      </c>
      <c r="C18" s="30">
        <f>IFERROR(__xludf.DUMMYFUNCTION("""COMPUTED_VALUE"""),26.0)</f>
        <v>26</v>
      </c>
      <c r="D18" s="30">
        <f>IFERROR(__xludf.DUMMYFUNCTION("""COMPUTED_VALUE"""),10.0)</f>
        <v>10</v>
      </c>
      <c r="E18" s="30">
        <f>IFERROR(__xludf.DUMMYFUNCTION("""COMPUTED_VALUE"""),16.0)</f>
        <v>16</v>
      </c>
      <c r="F18" s="29">
        <f>IFERROR(__xludf.DUMMYFUNCTION("""COMPUTED_VALUE"""),12.0)</f>
        <v>12</v>
      </c>
      <c r="G18" s="30">
        <f>IFERROR(__xludf.DUMMYFUNCTION("""COMPUTED_VALUE"""),22.0)</f>
        <v>22</v>
      </c>
      <c r="H18" s="30">
        <f>IFERROR(__xludf.DUMMYFUNCTION("""COMPUTED_VALUE"""),4.0)</f>
        <v>4</v>
      </c>
      <c r="I18" s="30">
        <f>IFERROR(__xludf.DUMMYFUNCTION("""COMPUTED_VALUE"""),2.0)</f>
        <v>2</v>
      </c>
      <c r="J18" s="30">
        <f>IFERROR(__xludf.DUMMYFUNCTION("""COMPUTED_VALUE"""),8.0)</f>
        <v>8</v>
      </c>
      <c r="K18" s="30">
        <f>IFERROR(__xludf.DUMMYFUNCTION("""COMPUTED_VALUE"""),0.0)</f>
        <v>0</v>
      </c>
      <c r="L18" s="30">
        <f>IFERROR(__xludf.DUMMYFUNCTION("""COMPUTED_VALUE"""),2.0)</f>
        <v>2</v>
      </c>
      <c r="M18" s="30">
        <f>IFERROR(__xludf.DUMMYFUNCTION("""COMPUTED_VALUE"""),14.0)</f>
        <v>14</v>
      </c>
      <c r="N18" s="30">
        <f>IFERROR(__xludf.DUMMYFUNCTION("""COMPUTED_VALUE"""),12.0)</f>
        <v>12</v>
      </c>
      <c r="O18" s="30">
        <f>IFERROR(__xludf.DUMMYFUNCTION("""COMPUTED_VALUE"""),0.0)</f>
        <v>0</v>
      </c>
      <c r="P18" s="29">
        <f>IFERROR(__xludf.DUMMYFUNCTION("""COMPUTED_VALUE"""),0.0)</f>
        <v>0</v>
      </c>
      <c r="Q18" s="30">
        <f>IFERROR(__xludf.DUMMYFUNCTION("""COMPUTED_VALUE"""),10.0)</f>
        <v>10</v>
      </c>
      <c r="R18" s="30">
        <f>IFERROR(__xludf.DUMMYFUNCTION("""COMPUTED_VALUE"""),10.0)</f>
        <v>10</v>
      </c>
      <c r="S18" s="30">
        <f>IFERROR(__xludf.DUMMYFUNCTION("""COMPUTED_VALUE"""),2.0)</f>
        <v>2</v>
      </c>
      <c r="T18" s="31">
        <f>IFERROR(__xludf.DUMMYFUNCTION("""COMPUTED_VALUE"""),2.0)</f>
        <v>2</v>
      </c>
      <c r="U18" s="29">
        <f>IFERROR(__xludf.DUMMYFUNCTION("""COMPUTED_VALUE"""),2.0)</f>
        <v>2</v>
      </c>
      <c r="V18" s="30">
        <f>IFERROR(__xludf.DUMMYFUNCTION("""COMPUTED_VALUE"""),0.0)</f>
        <v>0</v>
      </c>
      <c r="W18" s="29">
        <f>IFERROR(__xludf.DUMMYFUNCTION("""COMPUTED_VALUE"""),2.0)</f>
        <v>2</v>
      </c>
      <c r="X18" s="30">
        <f>IFERROR(__xludf.DUMMYFUNCTION("""COMPUTED_VALUE"""),2.0)</f>
        <v>2</v>
      </c>
      <c r="Y18" s="30">
        <f>IFERROR(__xludf.DUMMYFUNCTION("""COMPUTED_VALUE"""),0.0)</f>
        <v>0</v>
      </c>
      <c r="Z18" s="30">
        <f>IFERROR(__xludf.DUMMYFUNCTION("""COMPUTED_VALUE"""),2.0)</f>
        <v>2</v>
      </c>
      <c r="AA18" s="30">
        <f>IFERROR(__xludf.DUMMYFUNCTION("""COMPUTED_VALUE"""),2.0)</f>
        <v>2</v>
      </c>
      <c r="AB18" s="30">
        <f>IFERROR(__xludf.DUMMYFUNCTION("""COMPUTED_VALUE"""),2.0)</f>
        <v>2</v>
      </c>
      <c r="AC18" s="31">
        <f>IFERROR(__xludf.DUMMYFUNCTION("""COMPUTED_VALUE"""),0.0)</f>
        <v>0</v>
      </c>
      <c r="AD18" s="29">
        <f>IFERROR(__xludf.DUMMYFUNCTION("""COMPUTED_VALUE"""),0.0)</f>
        <v>0</v>
      </c>
      <c r="AE18" s="30">
        <f>IFERROR(__xludf.DUMMYFUNCTION("""COMPUTED_VALUE"""),0.0)</f>
        <v>0</v>
      </c>
      <c r="AF18" s="30">
        <f>IFERROR(__xludf.DUMMYFUNCTION("""COMPUTED_VALUE"""),0.0)</f>
        <v>0</v>
      </c>
      <c r="AG18" s="30">
        <f>IFERROR(__xludf.DUMMYFUNCTION("""COMPUTED_VALUE"""),0.0)</f>
        <v>0</v>
      </c>
      <c r="AH18" s="30">
        <f>IFERROR(__xludf.DUMMYFUNCTION("""COMPUTED_VALUE"""),2.0)</f>
        <v>2</v>
      </c>
      <c r="AI18" s="31">
        <f>IFERROR(__xludf.DUMMYFUNCTION("""COMPUTED_VALUE"""),5.0)</f>
        <v>5</v>
      </c>
      <c r="AJ18" s="30">
        <f>IFERROR(__xludf.DUMMYFUNCTION("""COMPUTED_VALUE"""),5.0)</f>
        <v>5</v>
      </c>
      <c r="AK18" s="30">
        <f>IFERROR(__xludf.DUMMYFUNCTION("""COMPUTED_VALUE"""),2.0)</f>
        <v>2</v>
      </c>
      <c r="AL18" s="29">
        <f>IFERROR(__xludf.DUMMYFUNCTION("""COMPUTED_VALUE"""),2.0)</f>
        <v>2</v>
      </c>
      <c r="AM18" s="30">
        <f>IFERROR(__xludf.DUMMYFUNCTION("""COMPUTED_VALUE"""),10.0)</f>
        <v>10</v>
      </c>
      <c r="AN18" s="30">
        <f>IFERROR(__xludf.DUMMYFUNCTION("""COMPUTED_VALUE"""),2.0)</f>
        <v>2</v>
      </c>
      <c r="AO18" s="32">
        <f>IFERROR(__xludf.DUMMYFUNCTION("""COMPUTED_VALUE"""),0.0)</f>
        <v>0</v>
      </c>
      <c r="AP18" s="30">
        <f>IFERROR(__xludf.DUMMYFUNCTION("""COMPUTED_VALUE"""),0.0)</f>
        <v>0</v>
      </c>
      <c r="AQ18" s="30">
        <f>IFERROR(__xludf.DUMMYFUNCTION("""COMPUTED_VALUE"""),0.0)</f>
        <v>0</v>
      </c>
      <c r="AR18" s="30">
        <f>IFERROR(__xludf.DUMMYFUNCTION("""COMPUTED_VALUE"""),0.0)</f>
        <v>0</v>
      </c>
      <c r="AS18" s="29">
        <f>IFERROR(__xludf.DUMMYFUNCTION("""COMPUTED_VALUE"""),0.0)</f>
        <v>0</v>
      </c>
      <c r="AT18" s="29">
        <f>IFERROR(__xludf.DUMMYFUNCTION("""COMPUTED_VALUE"""),0.0)</f>
        <v>0</v>
      </c>
    </row>
    <row r="19">
      <c r="A19" s="28" t="str">
        <f>IFERROR(__xludf.DUMMYFUNCTION("""COMPUTED_VALUE"""),"Сорокин Сергей")</f>
        <v>Сорокин Сергей</v>
      </c>
      <c r="B19" s="29">
        <f>IFERROR(__xludf.DUMMYFUNCTION("""COMPUTED_VALUE"""),134.0)</f>
        <v>134</v>
      </c>
      <c r="C19" s="30">
        <f>IFERROR(__xludf.DUMMYFUNCTION("""COMPUTED_VALUE"""),26.0)</f>
        <v>26</v>
      </c>
      <c r="D19" s="30">
        <f>IFERROR(__xludf.DUMMYFUNCTION("""COMPUTED_VALUE"""),26.0)</f>
        <v>26</v>
      </c>
      <c r="E19" s="30">
        <f>IFERROR(__xludf.DUMMYFUNCTION("""COMPUTED_VALUE"""),33.0)</f>
        <v>33</v>
      </c>
      <c r="F19" s="29">
        <f>IFERROR(__xludf.DUMMYFUNCTION("""COMPUTED_VALUE"""),49.0)</f>
        <v>49</v>
      </c>
      <c r="G19" s="30">
        <f>IFERROR(__xludf.DUMMYFUNCTION("""COMPUTED_VALUE"""),22.0)</f>
        <v>22</v>
      </c>
      <c r="H19" s="30">
        <f>IFERROR(__xludf.DUMMYFUNCTION("""COMPUTED_VALUE"""),4.0)</f>
        <v>4</v>
      </c>
      <c r="I19" s="30">
        <f>IFERROR(__xludf.DUMMYFUNCTION("""COMPUTED_VALUE"""),12.0)</f>
        <v>12</v>
      </c>
      <c r="J19" s="30">
        <f>IFERROR(__xludf.DUMMYFUNCTION("""COMPUTED_VALUE"""),14.0)</f>
        <v>14</v>
      </c>
      <c r="K19" s="30">
        <f>IFERROR(__xludf.DUMMYFUNCTION("""COMPUTED_VALUE"""),7.0)</f>
        <v>7</v>
      </c>
      <c r="L19" s="30">
        <f>IFERROR(__xludf.DUMMYFUNCTION("""COMPUTED_VALUE"""),12.0)</f>
        <v>12</v>
      </c>
      <c r="M19" s="30">
        <f>IFERROR(__xludf.DUMMYFUNCTION("""COMPUTED_VALUE"""),14.0)</f>
        <v>14</v>
      </c>
      <c r="N19" s="30">
        <f>IFERROR(__xludf.DUMMYFUNCTION("""COMPUTED_VALUE"""),12.0)</f>
        <v>12</v>
      </c>
      <c r="O19" s="30">
        <f>IFERROR(__xludf.DUMMYFUNCTION("""COMPUTED_VALUE"""),2.0)</f>
        <v>2</v>
      </c>
      <c r="P19" s="29">
        <f>IFERROR(__xludf.DUMMYFUNCTION("""COMPUTED_VALUE"""),35.0)</f>
        <v>35</v>
      </c>
      <c r="Q19" s="30">
        <f>IFERROR(__xludf.DUMMYFUNCTION("""COMPUTED_VALUE"""),10.0)</f>
        <v>10</v>
      </c>
      <c r="R19" s="30">
        <f>IFERROR(__xludf.DUMMYFUNCTION("""COMPUTED_VALUE"""),10.0)</f>
        <v>10</v>
      </c>
      <c r="S19" s="30">
        <f>IFERROR(__xludf.DUMMYFUNCTION("""COMPUTED_VALUE"""),2.0)</f>
        <v>2</v>
      </c>
      <c r="T19" s="31">
        <f>IFERROR(__xludf.DUMMYFUNCTION("""COMPUTED_VALUE"""),2.0)</f>
        <v>2</v>
      </c>
      <c r="U19" s="29">
        <f>IFERROR(__xludf.DUMMYFUNCTION("""COMPUTED_VALUE"""),2.0)</f>
        <v>2</v>
      </c>
      <c r="V19" s="30">
        <f>IFERROR(__xludf.DUMMYFUNCTION("""COMPUTED_VALUE"""),10.0)</f>
        <v>10</v>
      </c>
      <c r="W19" s="29">
        <f>IFERROR(__xludf.DUMMYFUNCTION("""COMPUTED_VALUE"""),2.0)</f>
        <v>2</v>
      </c>
      <c r="X19" s="30">
        <f>IFERROR(__xludf.DUMMYFUNCTION("""COMPUTED_VALUE"""),2.0)</f>
        <v>2</v>
      </c>
      <c r="Y19" s="30">
        <f>IFERROR(__xludf.DUMMYFUNCTION("""COMPUTED_VALUE"""),0.0)</f>
        <v>0</v>
      </c>
      <c r="Z19" s="30">
        <f>IFERROR(__xludf.DUMMYFUNCTION("""COMPUTED_VALUE"""),8.0)</f>
        <v>8</v>
      </c>
      <c r="AA19" s="30">
        <f>IFERROR(__xludf.DUMMYFUNCTION("""COMPUTED_VALUE"""),2.0)</f>
        <v>2</v>
      </c>
      <c r="AB19" s="30">
        <f>IFERROR(__xludf.DUMMYFUNCTION("""COMPUTED_VALUE"""),2.0)</f>
        <v>2</v>
      </c>
      <c r="AC19" s="31">
        <f>IFERROR(__xludf.DUMMYFUNCTION("""COMPUTED_VALUE"""),5.0)</f>
        <v>5</v>
      </c>
      <c r="AD19" s="29">
        <f>IFERROR(__xludf.DUMMYFUNCTION("""COMPUTED_VALUE"""),2.0)</f>
        <v>2</v>
      </c>
      <c r="AE19" s="30">
        <f>IFERROR(__xludf.DUMMYFUNCTION("""COMPUTED_VALUE"""),5.0)</f>
        <v>5</v>
      </c>
      <c r="AF19" s="30">
        <f>IFERROR(__xludf.DUMMYFUNCTION("""COMPUTED_VALUE"""),2.0)</f>
        <v>2</v>
      </c>
      <c r="AG19" s="30">
        <f>IFERROR(__xludf.DUMMYFUNCTION("""COMPUTED_VALUE"""),3.0)</f>
        <v>3</v>
      </c>
      <c r="AH19" s="30">
        <f>IFERROR(__xludf.DUMMYFUNCTION("""COMPUTED_VALUE"""),2.0)</f>
        <v>2</v>
      </c>
      <c r="AI19" s="31">
        <f>IFERROR(__xludf.DUMMYFUNCTION("""COMPUTED_VALUE"""),5.0)</f>
        <v>5</v>
      </c>
      <c r="AJ19" s="30">
        <f>IFERROR(__xludf.DUMMYFUNCTION("""COMPUTED_VALUE"""),7.0)</f>
        <v>7</v>
      </c>
      <c r="AK19" s="30">
        <f>IFERROR(__xludf.DUMMYFUNCTION("""COMPUTED_VALUE"""),2.0)</f>
        <v>2</v>
      </c>
      <c r="AL19" s="29">
        <f>IFERROR(__xludf.DUMMYFUNCTION("""COMPUTED_VALUE"""),0.0)</f>
        <v>0</v>
      </c>
      <c r="AM19" s="30">
        <f>IFERROR(__xludf.DUMMYFUNCTION("""COMPUTED_VALUE"""),10.0)</f>
        <v>10</v>
      </c>
      <c r="AN19" s="30">
        <f>IFERROR(__xludf.DUMMYFUNCTION("""COMPUTED_VALUE"""),2.0)</f>
        <v>2</v>
      </c>
      <c r="AO19" s="32">
        <f>IFERROR(__xludf.DUMMYFUNCTION("""COMPUTED_VALUE"""),2.0)</f>
        <v>2</v>
      </c>
      <c r="AP19" s="30">
        <f>IFERROR(__xludf.DUMMYFUNCTION("""COMPUTED_VALUE"""),5.0)</f>
        <v>5</v>
      </c>
      <c r="AQ19" s="30">
        <f>IFERROR(__xludf.DUMMYFUNCTION("""COMPUTED_VALUE"""),21.0)</f>
        <v>21</v>
      </c>
      <c r="AR19" s="30">
        <f>IFERROR(__xludf.DUMMYFUNCTION("""COMPUTED_VALUE"""),2.0)</f>
        <v>2</v>
      </c>
      <c r="AS19" s="29">
        <f>IFERROR(__xludf.DUMMYFUNCTION("""COMPUTED_VALUE"""),2.0)</f>
        <v>2</v>
      </c>
      <c r="AT19" s="29">
        <f>IFERROR(__xludf.DUMMYFUNCTION("""COMPUTED_VALUE"""),5.0)</f>
        <v>5</v>
      </c>
    </row>
    <row r="20">
      <c r="A20" s="28" t="str">
        <f>IFERROR(__xludf.DUMMYFUNCTION("""COMPUTED_VALUE"""),"Лукьяненко Екатерина")</f>
        <v>Лукьяненко Екатерина</v>
      </c>
      <c r="B20" s="29">
        <f>IFERROR(__xludf.DUMMYFUNCTION("""COMPUTED_VALUE"""),128.0)</f>
        <v>128</v>
      </c>
      <c r="C20" s="30">
        <f>IFERROR(__xludf.DUMMYFUNCTION("""COMPUTED_VALUE"""),26.0)</f>
        <v>26</v>
      </c>
      <c r="D20" s="30">
        <f>IFERROR(__xludf.DUMMYFUNCTION("""COMPUTED_VALUE"""),25.0)</f>
        <v>25</v>
      </c>
      <c r="E20" s="30">
        <f>IFERROR(__xludf.DUMMYFUNCTION("""COMPUTED_VALUE"""),24.0)</f>
        <v>24</v>
      </c>
      <c r="F20" s="29">
        <f>IFERROR(__xludf.DUMMYFUNCTION("""COMPUTED_VALUE"""),53.0)</f>
        <v>53</v>
      </c>
      <c r="G20" s="30">
        <f>IFERROR(__xludf.DUMMYFUNCTION("""COMPUTED_VALUE"""),22.0)</f>
        <v>22</v>
      </c>
      <c r="H20" s="30">
        <f>IFERROR(__xludf.DUMMYFUNCTION("""COMPUTED_VALUE"""),4.0)</f>
        <v>4</v>
      </c>
      <c r="I20" s="30">
        <f>IFERROR(__xludf.DUMMYFUNCTION("""COMPUTED_VALUE"""),12.0)</f>
        <v>12</v>
      </c>
      <c r="J20" s="30">
        <f>IFERROR(__xludf.DUMMYFUNCTION("""COMPUTED_VALUE"""),13.0)</f>
        <v>13</v>
      </c>
      <c r="K20" s="30">
        <f>IFERROR(__xludf.DUMMYFUNCTION("""COMPUTED_VALUE"""),5.0)</f>
        <v>5</v>
      </c>
      <c r="L20" s="30">
        <f>IFERROR(__xludf.DUMMYFUNCTION("""COMPUTED_VALUE"""),5.0)</f>
        <v>5</v>
      </c>
      <c r="M20" s="30">
        <f>IFERROR(__xludf.DUMMYFUNCTION("""COMPUTED_VALUE"""),14.0)</f>
        <v>14</v>
      </c>
      <c r="N20" s="30">
        <f>IFERROR(__xludf.DUMMYFUNCTION("""COMPUTED_VALUE"""),12.0)</f>
        <v>12</v>
      </c>
      <c r="O20" s="30">
        <f>IFERROR(__xludf.DUMMYFUNCTION("""COMPUTED_VALUE"""),2.0)</f>
        <v>2</v>
      </c>
      <c r="P20" s="29">
        <f>IFERROR(__xludf.DUMMYFUNCTION("""COMPUTED_VALUE"""),39.0)</f>
        <v>39</v>
      </c>
      <c r="Q20" s="30">
        <f>IFERROR(__xludf.DUMMYFUNCTION("""COMPUTED_VALUE"""),10.0)</f>
        <v>10</v>
      </c>
      <c r="R20" s="30">
        <f>IFERROR(__xludf.DUMMYFUNCTION("""COMPUTED_VALUE"""),10.0)</f>
        <v>10</v>
      </c>
      <c r="S20" s="30">
        <f>IFERROR(__xludf.DUMMYFUNCTION("""COMPUTED_VALUE"""),2.0)</f>
        <v>2</v>
      </c>
      <c r="T20" s="31">
        <f>IFERROR(__xludf.DUMMYFUNCTION("""COMPUTED_VALUE"""),2.0)</f>
        <v>2</v>
      </c>
      <c r="U20" s="29">
        <f>IFERROR(__xludf.DUMMYFUNCTION("""COMPUTED_VALUE"""),2.0)</f>
        <v>2</v>
      </c>
      <c r="V20" s="30">
        <f>IFERROR(__xludf.DUMMYFUNCTION("""COMPUTED_VALUE"""),10.0)</f>
        <v>10</v>
      </c>
      <c r="W20" s="29">
        <f>IFERROR(__xludf.DUMMYFUNCTION("""COMPUTED_VALUE"""),2.0)</f>
        <v>2</v>
      </c>
      <c r="X20" s="30">
        <f>IFERROR(__xludf.DUMMYFUNCTION("""COMPUTED_VALUE"""),2.0)</f>
        <v>2</v>
      </c>
      <c r="Y20" s="30">
        <f>IFERROR(__xludf.DUMMYFUNCTION("""COMPUTED_VALUE"""),2.0)</f>
        <v>2</v>
      </c>
      <c r="Z20" s="30">
        <f>IFERROR(__xludf.DUMMYFUNCTION("""COMPUTED_VALUE"""),5.0)</f>
        <v>5</v>
      </c>
      <c r="AA20" s="30">
        <f>IFERROR(__xludf.DUMMYFUNCTION("""COMPUTED_VALUE"""),2.0)</f>
        <v>2</v>
      </c>
      <c r="AB20" s="30">
        <f>IFERROR(__xludf.DUMMYFUNCTION("""COMPUTED_VALUE"""),2.0)</f>
        <v>2</v>
      </c>
      <c r="AC20" s="31">
        <f>IFERROR(__xludf.DUMMYFUNCTION("""COMPUTED_VALUE"""),5.0)</f>
        <v>5</v>
      </c>
      <c r="AD20" s="29">
        <f>IFERROR(__xludf.DUMMYFUNCTION("""COMPUTED_VALUE"""),0.0)</f>
        <v>0</v>
      </c>
      <c r="AE20" s="30">
        <f>IFERROR(__xludf.DUMMYFUNCTION("""COMPUTED_VALUE"""),5.0)</f>
        <v>5</v>
      </c>
      <c r="AF20" s="30">
        <f>IFERROR(__xludf.DUMMYFUNCTION("""COMPUTED_VALUE"""),0.0)</f>
        <v>0</v>
      </c>
      <c r="AG20" s="30">
        <f>IFERROR(__xludf.DUMMYFUNCTION("""COMPUTED_VALUE"""),0.0)</f>
        <v>0</v>
      </c>
      <c r="AH20" s="30">
        <f>IFERROR(__xludf.DUMMYFUNCTION("""COMPUTED_VALUE"""),0.0)</f>
        <v>0</v>
      </c>
      <c r="AI20" s="31">
        <f>IFERROR(__xludf.DUMMYFUNCTION("""COMPUTED_VALUE"""),5.0)</f>
        <v>5</v>
      </c>
      <c r="AJ20" s="30">
        <f>IFERROR(__xludf.DUMMYFUNCTION("""COMPUTED_VALUE"""),9.0)</f>
        <v>9</v>
      </c>
      <c r="AK20" s="30">
        <f>IFERROR(__xludf.DUMMYFUNCTION("""COMPUTED_VALUE"""),0.0)</f>
        <v>0</v>
      </c>
      <c r="AL20" s="29">
        <f>IFERROR(__xludf.DUMMYFUNCTION("""COMPUTED_VALUE"""),0.0)</f>
        <v>0</v>
      </c>
      <c r="AM20" s="30">
        <f>IFERROR(__xludf.DUMMYFUNCTION("""COMPUTED_VALUE"""),10.0)</f>
        <v>10</v>
      </c>
      <c r="AN20" s="30">
        <f>IFERROR(__xludf.DUMMYFUNCTION("""COMPUTED_VALUE"""),2.0)</f>
        <v>2</v>
      </c>
      <c r="AO20" s="32">
        <f>IFERROR(__xludf.DUMMYFUNCTION("""COMPUTED_VALUE"""),2.0)</f>
        <v>2</v>
      </c>
      <c r="AP20" s="30">
        <f>IFERROR(__xludf.DUMMYFUNCTION("""COMPUTED_VALUE"""),5.0)</f>
        <v>5</v>
      </c>
      <c r="AQ20" s="30">
        <f>IFERROR(__xludf.DUMMYFUNCTION("""COMPUTED_VALUE"""),25.0)</f>
        <v>25</v>
      </c>
      <c r="AR20" s="30">
        <f>IFERROR(__xludf.DUMMYFUNCTION("""COMPUTED_VALUE"""),2.0)</f>
        <v>2</v>
      </c>
      <c r="AS20" s="29">
        <f>IFERROR(__xludf.DUMMYFUNCTION("""COMPUTED_VALUE"""),2.0)</f>
        <v>2</v>
      </c>
      <c r="AT20" s="29">
        <f>IFERROR(__xludf.DUMMYFUNCTION("""COMPUTED_VALUE"""),5.0)</f>
        <v>5</v>
      </c>
    </row>
    <row r="21">
      <c r="A21" s="28" t="str">
        <f>IFERROR(__xludf.DUMMYFUNCTION("""COMPUTED_VALUE"""),"Сергеева Варвара")</f>
        <v>Сергеева Варвара</v>
      </c>
      <c r="B21" s="29">
        <f>IFERROR(__xludf.DUMMYFUNCTION("""COMPUTED_VALUE"""),102.0)</f>
        <v>102</v>
      </c>
      <c r="C21" s="30">
        <f>IFERROR(__xludf.DUMMYFUNCTION("""COMPUTED_VALUE"""),26.0)</f>
        <v>26</v>
      </c>
      <c r="D21" s="30">
        <f>IFERROR(__xludf.DUMMYFUNCTION("""COMPUTED_VALUE"""),16.0)</f>
        <v>16</v>
      </c>
      <c r="E21" s="30">
        <f>IFERROR(__xludf.DUMMYFUNCTION("""COMPUTED_VALUE"""),15.0)</f>
        <v>15</v>
      </c>
      <c r="F21" s="29">
        <f>IFERROR(__xludf.DUMMYFUNCTION("""COMPUTED_VALUE"""),45.0)</f>
        <v>45</v>
      </c>
      <c r="G21" s="30">
        <f>IFERROR(__xludf.DUMMYFUNCTION("""COMPUTED_VALUE"""),22.0)</f>
        <v>22</v>
      </c>
      <c r="H21" s="30">
        <f>IFERROR(__xludf.DUMMYFUNCTION("""COMPUTED_VALUE"""),4.0)</f>
        <v>4</v>
      </c>
      <c r="I21" s="30">
        <f>IFERROR(__xludf.DUMMYFUNCTION("""COMPUTED_VALUE"""),12.0)</f>
        <v>12</v>
      </c>
      <c r="J21" s="30">
        <f>IFERROR(__xludf.DUMMYFUNCTION("""COMPUTED_VALUE"""),4.0)</f>
        <v>4</v>
      </c>
      <c r="K21" s="30">
        <f>IFERROR(__xludf.DUMMYFUNCTION("""COMPUTED_VALUE"""),0.0)</f>
        <v>0</v>
      </c>
      <c r="L21" s="30">
        <f>IFERROR(__xludf.DUMMYFUNCTION("""COMPUTED_VALUE"""),10.0)</f>
        <v>10</v>
      </c>
      <c r="M21" s="30">
        <f>IFERROR(__xludf.DUMMYFUNCTION("""COMPUTED_VALUE"""),5.0)</f>
        <v>5</v>
      </c>
      <c r="N21" s="30">
        <f>IFERROR(__xludf.DUMMYFUNCTION("""COMPUTED_VALUE"""),10.0)</f>
        <v>10</v>
      </c>
      <c r="O21" s="30">
        <f>IFERROR(__xludf.DUMMYFUNCTION("""COMPUTED_VALUE"""),2.0)</f>
        <v>2</v>
      </c>
      <c r="P21" s="29">
        <f>IFERROR(__xludf.DUMMYFUNCTION("""COMPUTED_VALUE"""),33.0)</f>
        <v>33</v>
      </c>
      <c r="Q21" s="30">
        <f>IFERROR(__xludf.DUMMYFUNCTION("""COMPUTED_VALUE"""),10.0)</f>
        <v>10</v>
      </c>
      <c r="R21" s="30">
        <f>IFERROR(__xludf.DUMMYFUNCTION("""COMPUTED_VALUE"""),10.0)</f>
        <v>10</v>
      </c>
      <c r="S21" s="30">
        <f>IFERROR(__xludf.DUMMYFUNCTION("""COMPUTED_VALUE"""),2.0)</f>
        <v>2</v>
      </c>
      <c r="T21" s="31">
        <f>IFERROR(__xludf.DUMMYFUNCTION("""COMPUTED_VALUE"""),2.0)</f>
        <v>2</v>
      </c>
      <c r="U21" s="29">
        <f>IFERROR(__xludf.DUMMYFUNCTION("""COMPUTED_VALUE"""),2.0)</f>
        <v>2</v>
      </c>
      <c r="V21" s="30">
        <f>IFERROR(__xludf.DUMMYFUNCTION("""COMPUTED_VALUE"""),10.0)</f>
        <v>10</v>
      </c>
      <c r="W21" s="29">
        <f>IFERROR(__xludf.DUMMYFUNCTION("""COMPUTED_VALUE"""),2.0)</f>
        <v>2</v>
      </c>
      <c r="X21" s="30">
        <f>IFERROR(__xludf.DUMMYFUNCTION("""COMPUTED_VALUE"""),2.0)</f>
        <v>2</v>
      </c>
      <c r="Y21" s="30">
        <f>IFERROR(__xludf.DUMMYFUNCTION("""COMPUTED_VALUE"""),2.0)</f>
        <v>2</v>
      </c>
      <c r="Z21" s="30">
        <f>IFERROR(__xludf.DUMMYFUNCTION("""COMPUTED_VALUE"""),0.0)</f>
        <v>0</v>
      </c>
      <c r="AA21" s="30">
        <f>IFERROR(__xludf.DUMMYFUNCTION("""COMPUTED_VALUE"""),0.0)</f>
        <v>0</v>
      </c>
      <c r="AB21" s="30">
        <f>IFERROR(__xludf.DUMMYFUNCTION("""COMPUTED_VALUE"""),0.0)</f>
        <v>0</v>
      </c>
      <c r="AC21" s="31">
        <f>IFERROR(__xludf.DUMMYFUNCTION("""COMPUTED_VALUE"""),0.0)</f>
        <v>0</v>
      </c>
      <c r="AD21" s="29">
        <f>IFERROR(__xludf.DUMMYFUNCTION("""COMPUTED_VALUE"""),0.0)</f>
        <v>0</v>
      </c>
      <c r="AE21" s="30">
        <f>IFERROR(__xludf.DUMMYFUNCTION("""COMPUTED_VALUE"""),5.0)</f>
        <v>5</v>
      </c>
      <c r="AF21" s="30">
        <f>IFERROR(__xludf.DUMMYFUNCTION("""COMPUTED_VALUE"""),2.0)</f>
        <v>2</v>
      </c>
      <c r="AG21" s="30">
        <f>IFERROR(__xludf.DUMMYFUNCTION("""COMPUTED_VALUE"""),3.0)</f>
        <v>3</v>
      </c>
      <c r="AH21" s="30">
        <f>IFERROR(__xludf.DUMMYFUNCTION("""COMPUTED_VALUE"""),0.0)</f>
        <v>0</v>
      </c>
      <c r="AI21" s="31">
        <f>IFERROR(__xludf.DUMMYFUNCTION("""COMPUTED_VALUE"""),5.0)</f>
        <v>5</v>
      </c>
      <c r="AJ21" s="30">
        <f>IFERROR(__xludf.DUMMYFUNCTION("""COMPUTED_VALUE"""),0.0)</f>
        <v>0</v>
      </c>
      <c r="AK21" s="30">
        <f>IFERROR(__xludf.DUMMYFUNCTION("""COMPUTED_VALUE"""),0.0)</f>
        <v>0</v>
      </c>
      <c r="AL21" s="29">
        <f>IFERROR(__xludf.DUMMYFUNCTION("""COMPUTED_VALUE"""),0.0)</f>
        <v>0</v>
      </c>
      <c r="AM21" s="30">
        <f>IFERROR(__xludf.DUMMYFUNCTION("""COMPUTED_VALUE"""),10.0)</f>
        <v>10</v>
      </c>
      <c r="AN21" s="30">
        <f>IFERROR(__xludf.DUMMYFUNCTION("""COMPUTED_VALUE"""),0.0)</f>
        <v>0</v>
      </c>
      <c r="AO21" s="32">
        <f>IFERROR(__xludf.DUMMYFUNCTION("""COMPUTED_VALUE"""),2.0)</f>
        <v>2</v>
      </c>
      <c r="AP21" s="30">
        <f>IFERROR(__xludf.DUMMYFUNCTION("""COMPUTED_VALUE"""),5.0)</f>
        <v>5</v>
      </c>
      <c r="AQ21" s="30">
        <f>IFERROR(__xludf.DUMMYFUNCTION("""COMPUTED_VALUE"""),26.0)</f>
        <v>26</v>
      </c>
      <c r="AR21" s="30">
        <f>IFERROR(__xludf.DUMMYFUNCTION("""COMPUTED_VALUE"""),0.0)</f>
        <v>0</v>
      </c>
      <c r="AS21" s="29">
        <f>IFERROR(__xludf.DUMMYFUNCTION("""COMPUTED_VALUE"""),2.0)</f>
        <v>2</v>
      </c>
      <c r="AT21" s="29">
        <f>IFERROR(__xludf.DUMMYFUNCTION("""COMPUTED_VALUE"""),0.0)</f>
        <v>0</v>
      </c>
    </row>
    <row r="22">
      <c r="A22" s="28" t="str">
        <f>IFERROR(__xludf.DUMMYFUNCTION("""COMPUTED_VALUE"""),"Юксеева Александра")</f>
        <v>Юксеева Александра</v>
      </c>
      <c r="B22" s="29">
        <f>IFERROR(__xludf.DUMMYFUNCTION("""COMPUTED_VALUE"""),40.0)</f>
        <v>40</v>
      </c>
      <c r="C22" s="30">
        <f>IFERROR(__xludf.DUMMYFUNCTION("""COMPUTED_VALUE"""),20.0)</f>
        <v>20</v>
      </c>
      <c r="D22" s="30">
        <f>IFERROR(__xludf.DUMMYFUNCTION("""COMPUTED_VALUE"""),15.0)</f>
        <v>15</v>
      </c>
      <c r="E22" s="30">
        <f>IFERROR(__xludf.DUMMYFUNCTION("""COMPUTED_VALUE"""),5.0)</f>
        <v>5</v>
      </c>
      <c r="F22" s="29">
        <f>IFERROR(__xludf.DUMMYFUNCTION("""COMPUTED_VALUE"""),0.0)</f>
        <v>0</v>
      </c>
      <c r="G22" s="30">
        <f>IFERROR(__xludf.DUMMYFUNCTION("""COMPUTED_VALUE"""),20.0)</f>
        <v>20</v>
      </c>
      <c r="H22" s="30">
        <f>IFERROR(__xludf.DUMMYFUNCTION("""COMPUTED_VALUE"""),0.0)</f>
        <v>0</v>
      </c>
      <c r="I22" s="30">
        <f>IFERROR(__xludf.DUMMYFUNCTION("""COMPUTED_VALUE"""),10.0)</f>
        <v>10</v>
      </c>
      <c r="J22" s="30">
        <f>IFERROR(__xludf.DUMMYFUNCTION("""COMPUTED_VALUE"""),5.0)</f>
        <v>5</v>
      </c>
      <c r="K22" s="30">
        <f>IFERROR(__xludf.DUMMYFUNCTION("""COMPUTED_VALUE"""),0.0)</f>
        <v>0</v>
      </c>
      <c r="L22" s="30">
        <f>IFERROR(__xludf.DUMMYFUNCTION("""COMPUTED_VALUE"""),5.0)</f>
        <v>5</v>
      </c>
      <c r="M22" s="30">
        <f>IFERROR(__xludf.DUMMYFUNCTION("""COMPUTED_VALUE"""),0.0)</f>
        <v>0</v>
      </c>
      <c r="N22" s="30">
        <f>IFERROR(__xludf.DUMMYFUNCTION("""COMPUTED_VALUE"""),0.0)</f>
        <v>0</v>
      </c>
      <c r="O22" s="30">
        <f>IFERROR(__xludf.DUMMYFUNCTION("""COMPUTED_VALUE"""),0.0)</f>
        <v>0</v>
      </c>
      <c r="P22" s="29">
        <f>IFERROR(__xludf.DUMMYFUNCTION("""COMPUTED_VALUE"""),0.0)</f>
        <v>0</v>
      </c>
      <c r="Q22" s="30">
        <f>IFERROR(__xludf.DUMMYFUNCTION("""COMPUTED_VALUE"""),10.0)</f>
        <v>10</v>
      </c>
      <c r="R22" s="30">
        <f>IFERROR(__xludf.DUMMYFUNCTION("""COMPUTED_VALUE"""),10.0)</f>
        <v>10</v>
      </c>
      <c r="S22" s="30">
        <f>IFERROR(__xludf.DUMMYFUNCTION("""COMPUTED_VALUE"""),0.0)</f>
        <v>0</v>
      </c>
      <c r="T22" s="31">
        <f>IFERROR(__xludf.DUMMYFUNCTION("""COMPUTED_VALUE"""),0.0)</f>
        <v>0</v>
      </c>
      <c r="U22" s="29">
        <f>IFERROR(__xludf.DUMMYFUNCTION("""COMPUTED_VALUE"""),0.0)</f>
        <v>0</v>
      </c>
      <c r="V22" s="30">
        <f>IFERROR(__xludf.DUMMYFUNCTION("""COMPUTED_VALUE"""),10.0)</f>
        <v>10</v>
      </c>
      <c r="W22" s="29">
        <f>IFERROR(__xludf.DUMMYFUNCTION("""COMPUTED_VALUE"""),0.0)</f>
        <v>0</v>
      </c>
      <c r="X22" s="30">
        <f>IFERROR(__xludf.DUMMYFUNCTION("""COMPUTED_VALUE"""),2.0)</f>
        <v>2</v>
      </c>
      <c r="Y22" s="30">
        <f>IFERROR(__xludf.DUMMYFUNCTION("""COMPUTED_VALUE"""),3.0)</f>
        <v>3</v>
      </c>
      <c r="Z22" s="30">
        <f>IFERROR(__xludf.DUMMYFUNCTION("""COMPUTED_VALUE"""),0.0)</f>
        <v>0</v>
      </c>
      <c r="AA22" s="30">
        <f>IFERROR(__xludf.DUMMYFUNCTION("""COMPUTED_VALUE"""),0.0)</f>
        <v>0</v>
      </c>
      <c r="AB22" s="30">
        <f>IFERROR(__xludf.DUMMYFUNCTION("""COMPUTED_VALUE"""),0.0)</f>
        <v>0</v>
      </c>
      <c r="AC22" s="31">
        <f>IFERROR(__xludf.DUMMYFUNCTION("""COMPUTED_VALUE"""),0.0)</f>
        <v>0</v>
      </c>
      <c r="AD22" s="29">
        <f>IFERROR(__xludf.DUMMYFUNCTION("""COMPUTED_VALUE"""),0.0)</f>
        <v>0</v>
      </c>
      <c r="AE22" s="30">
        <f>IFERROR(__xludf.DUMMYFUNCTION("""COMPUTED_VALUE"""),0.0)</f>
        <v>0</v>
      </c>
      <c r="AF22" s="30">
        <f>IFERROR(__xludf.DUMMYFUNCTION("""COMPUTED_VALUE"""),2.0)</f>
        <v>2</v>
      </c>
      <c r="AG22" s="30">
        <f>IFERROR(__xludf.DUMMYFUNCTION("""COMPUTED_VALUE"""),3.0)</f>
        <v>3</v>
      </c>
      <c r="AH22" s="30">
        <f>IFERROR(__xludf.DUMMYFUNCTION("""COMPUTED_VALUE"""),0.0)</f>
        <v>0</v>
      </c>
      <c r="AI22" s="31">
        <f>IFERROR(__xludf.DUMMYFUNCTION("""COMPUTED_VALUE"""),0.0)</f>
        <v>0</v>
      </c>
      <c r="AJ22" s="30">
        <f>IFERROR(__xludf.DUMMYFUNCTION("""COMPUTED_VALUE"""),0.0)</f>
        <v>0</v>
      </c>
      <c r="AK22" s="30">
        <f>IFERROR(__xludf.DUMMYFUNCTION("""COMPUTED_VALUE"""),0.0)</f>
        <v>0</v>
      </c>
      <c r="AL22" s="29">
        <f>IFERROR(__xludf.DUMMYFUNCTION("""COMPUTED_VALUE"""),0.0)</f>
        <v>0</v>
      </c>
      <c r="AM22" s="30">
        <f>IFERROR(__xludf.DUMMYFUNCTION("""COMPUTED_VALUE"""),0.0)</f>
        <v>0</v>
      </c>
      <c r="AN22" s="30">
        <f>IFERROR(__xludf.DUMMYFUNCTION("""COMPUTED_VALUE"""),0.0)</f>
        <v>0</v>
      </c>
      <c r="AO22" s="32">
        <f>IFERROR(__xludf.DUMMYFUNCTION("""COMPUTED_VALUE"""),0.0)</f>
        <v>0</v>
      </c>
      <c r="AP22" s="30">
        <f>IFERROR(__xludf.DUMMYFUNCTION("""COMPUTED_VALUE"""),0.0)</f>
        <v>0</v>
      </c>
      <c r="AQ22" s="30">
        <f>IFERROR(__xludf.DUMMYFUNCTION("""COMPUTED_VALUE"""),0.0)</f>
        <v>0</v>
      </c>
      <c r="AR22" s="30">
        <f>IFERROR(__xludf.DUMMYFUNCTION("""COMPUTED_VALUE"""),0.0)</f>
        <v>0</v>
      </c>
      <c r="AS22" s="29">
        <f>IFERROR(__xludf.DUMMYFUNCTION("""COMPUTED_VALUE"""),0.0)</f>
        <v>0</v>
      </c>
      <c r="AT22" s="29">
        <f>IFERROR(__xludf.DUMMYFUNCTION("""COMPUTED_VALUE"""),0.0)</f>
        <v>0</v>
      </c>
    </row>
    <row r="23">
      <c r="A23" s="28" t="str">
        <f>IFERROR(__xludf.DUMMYFUNCTION("""COMPUTED_VALUE"""),"Агеева Оксана")</f>
        <v>Агеева Оксана</v>
      </c>
      <c r="B23" s="29">
        <f>IFERROR(__xludf.DUMMYFUNCTION("""COMPUTED_VALUE"""),138.0)</f>
        <v>138</v>
      </c>
      <c r="C23" s="30">
        <f>IFERROR(__xludf.DUMMYFUNCTION("""COMPUTED_VALUE"""),26.0)</f>
        <v>26</v>
      </c>
      <c r="D23" s="30">
        <f>IFERROR(__xludf.DUMMYFUNCTION("""COMPUTED_VALUE"""),20.0)</f>
        <v>20</v>
      </c>
      <c r="E23" s="30">
        <f>IFERROR(__xludf.DUMMYFUNCTION("""COMPUTED_VALUE"""),36.0)</f>
        <v>36</v>
      </c>
      <c r="F23" s="29">
        <f>IFERROR(__xludf.DUMMYFUNCTION("""COMPUTED_VALUE"""),56.0)</f>
        <v>56</v>
      </c>
      <c r="G23" s="30">
        <f>IFERROR(__xludf.DUMMYFUNCTION("""COMPUTED_VALUE"""),22.0)</f>
        <v>22</v>
      </c>
      <c r="H23" s="30">
        <f>IFERROR(__xludf.DUMMYFUNCTION("""COMPUTED_VALUE"""),4.0)</f>
        <v>4</v>
      </c>
      <c r="I23" s="30">
        <f>IFERROR(__xludf.DUMMYFUNCTION("""COMPUTED_VALUE"""),12.0)</f>
        <v>12</v>
      </c>
      <c r="J23" s="30">
        <f>IFERROR(__xludf.DUMMYFUNCTION("""COMPUTED_VALUE"""),8.0)</f>
        <v>8</v>
      </c>
      <c r="K23" s="30">
        <f>IFERROR(__xludf.DUMMYFUNCTION("""COMPUTED_VALUE"""),7.0)</f>
        <v>7</v>
      </c>
      <c r="L23" s="30">
        <f>IFERROR(__xludf.DUMMYFUNCTION("""COMPUTED_VALUE"""),11.0)</f>
        <v>11</v>
      </c>
      <c r="M23" s="30">
        <f>IFERROR(__xludf.DUMMYFUNCTION("""COMPUTED_VALUE"""),18.0)</f>
        <v>18</v>
      </c>
      <c r="N23" s="30">
        <f>IFERROR(__xludf.DUMMYFUNCTION("""COMPUTED_VALUE"""),12.0)</f>
        <v>12</v>
      </c>
      <c r="O23" s="30">
        <f>IFERROR(__xludf.DUMMYFUNCTION("""COMPUTED_VALUE"""),2.0)</f>
        <v>2</v>
      </c>
      <c r="P23" s="29">
        <f>IFERROR(__xludf.DUMMYFUNCTION("""COMPUTED_VALUE"""),42.0)</f>
        <v>42</v>
      </c>
      <c r="Q23" s="30">
        <f>IFERROR(__xludf.DUMMYFUNCTION("""COMPUTED_VALUE"""),10.0)</f>
        <v>10</v>
      </c>
      <c r="R23" s="30">
        <f>IFERROR(__xludf.DUMMYFUNCTION("""COMPUTED_VALUE"""),10.0)</f>
        <v>10</v>
      </c>
      <c r="S23" s="30">
        <f>IFERROR(__xludf.DUMMYFUNCTION("""COMPUTED_VALUE"""),2.0)</f>
        <v>2</v>
      </c>
      <c r="T23" s="31">
        <f>IFERROR(__xludf.DUMMYFUNCTION("""COMPUTED_VALUE"""),2.0)</f>
        <v>2</v>
      </c>
      <c r="U23" s="29">
        <f>IFERROR(__xludf.DUMMYFUNCTION("""COMPUTED_VALUE"""),2.0)</f>
        <v>2</v>
      </c>
      <c r="V23" s="30">
        <f>IFERROR(__xludf.DUMMYFUNCTION("""COMPUTED_VALUE"""),10.0)</f>
        <v>10</v>
      </c>
      <c r="W23" s="29">
        <f>IFERROR(__xludf.DUMMYFUNCTION("""COMPUTED_VALUE"""),2.0)</f>
        <v>2</v>
      </c>
      <c r="X23" s="30">
        <f>IFERROR(__xludf.DUMMYFUNCTION("""COMPUTED_VALUE"""),0.0)</f>
        <v>0</v>
      </c>
      <c r="Y23" s="30">
        <f>IFERROR(__xludf.DUMMYFUNCTION("""COMPUTED_VALUE"""),0.0)</f>
        <v>0</v>
      </c>
      <c r="Z23" s="30">
        <f>IFERROR(__xludf.DUMMYFUNCTION("""COMPUTED_VALUE"""),4.0)</f>
        <v>4</v>
      </c>
      <c r="AA23" s="30">
        <f>IFERROR(__xludf.DUMMYFUNCTION("""COMPUTED_VALUE"""),2.0)</f>
        <v>2</v>
      </c>
      <c r="AB23" s="30">
        <f>IFERROR(__xludf.DUMMYFUNCTION("""COMPUTED_VALUE"""),2.0)</f>
        <v>2</v>
      </c>
      <c r="AC23" s="31">
        <f>IFERROR(__xludf.DUMMYFUNCTION("""COMPUTED_VALUE"""),5.0)</f>
        <v>5</v>
      </c>
      <c r="AD23" s="29">
        <f>IFERROR(__xludf.DUMMYFUNCTION("""COMPUTED_VALUE"""),2.0)</f>
        <v>2</v>
      </c>
      <c r="AE23" s="30">
        <f>IFERROR(__xludf.DUMMYFUNCTION("""COMPUTED_VALUE"""),5.0)</f>
        <v>5</v>
      </c>
      <c r="AF23" s="30">
        <f>IFERROR(__xludf.DUMMYFUNCTION("""COMPUTED_VALUE"""),2.0)</f>
        <v>2</v>
      </c>
      <c r="AG23" s="30">
        <f>IFERROR(__xludf.DUMMYFUNCTION("""COMPUTED_VALUE"""),2.0)</f>
        <v>2</v>
      </c>
      <c r="AH23" s="30">
        <f>IFERROR(__xludf.DUMMYFUNCTION("""COMPUTED_VALUE"""),2.0)</f>
        <v>2</v>
      </c>
      <c r="AI23" s="31">
        <f>IFERROR(__xludf.DUMMYFUNCTION("""COMPUTED_VALUE"""),5.0)</f>
        <v>5</v>
      </c>
      <c r="AJ23" s="30">
        <f>IFERROR(__xludf.DUMMYFUNCTION("""COMPUTED_VALUE"""),9.0)</f>
        <v>9</v>
      </c>
      <c r="AK23" s="30">
        <f>IFERROR(__xludf.DUMMYFUNCTION("""COMPUTED_VALUE"""),2.0)</f>
        <v>2</v>
      </c>
      <c r="AL23" s="29">
        <f>IFERROR(__xludf.DUMMYFUNCTION("""COMPUTED_VALUE"""),2.0)</f>
        <v>2</v>
      </c>
      <c r="AM23" s="30">
        <f>IFERROR(__xludf.DUMMYFUNCTION("""COMPUTED_VALUE"""),10.0)</f>
        <v>10</v>
      </c>
      <c r="AN23" s="30">
        <f>IFERROR(__xludf.DUMMYFUNCTION("""COMPUTED_VALUE"""),2.0)</f>
        <v>2</v>
      </c>
      <c r="AO23" s="32">
        <f>IFERROR(__xludf.DUMMYFUNCTION("""COMPUTED_VALUE"""),2.0)</f>
        <v>2</v>
      </c>
      <c r="AP23" s="30">
        <f>IFERROR(__xludf.DUMMYFUNCTION("""COMPUTED_VALUE"""),5.0)</f>
        <v>5</v>
      </c>
      <c r="AQ23" s="30">
        <f>IFERROR(__xludf.DUMMYFUNCTION("""COMPUTED_VALUE"""),33.0)</f>
        <v>33</v>
      </c>
      <c r="AR23" s="30">
        <f>IFERROR(__xludf.DUMMYFUNCTION("""COMPUTED_VALUE"""),2.0)</f>
        <v>2</v>
      </c>
      <c r="AS23" s="29">
        <f>IFERROR(__xludf.DUMMYFUNCTION("""COMPUTED_VALUE"""),2.0)</f>
        <v>2</v>
      </c>
      <c r="AT23" s="29">
        <f>IFERROR(__xludf.DUMMYFUNCTION("""COMPUTED_VALUE"""),0.0)</f>
        <v>0</v>
      </c>
    </row>
    <row r="24">
      <c r="A24" s="28" t="str">
        <f>IFERROR(__xludf.DUMMYFUNCTION("""COMPUTED_VALUE"""),"Горшкова Елена")</f>
        <v>Горшкова Елена</v>
      </c>
      <c r="B24" s="29">
        <f>IFERROR(__xludf.DUMMYFUNCTION("""COMPUTED_VALUE"""),103.0)</f>
        <v>103</v>
      </c>
      <c r="C24" s="30">
        <f>IFERROR(__xludf.DUMMYFUNCTION("""COMPUTED_VALUE"""),26.0)</f>
        <v>26</v>
      </c>
      <c r="D24" s="30">
        <f>IFERROR(__xludf.DUMMYFUNCTION("""COMPUTED_VALUE"""),17.0)</f>
        <v>17</v>
      </c>
      <c r="E24" s="30">
        <f>IFERROR(__xludf.DUMMYFUNCTION("""COMPUTED_VALUE"""),21.0)</f>
        <v>21</v>
      </c>
      <c r="F24" s="29">
        <f>IFERROR(__xludf.DUMMYFUNCTION("""COMPUTED_VALUE"""),39.0)</f>
        <v>39</v>
      </c>
      <c r="G24" s="30">
        <f>IFERROR(__xludf.DUMMYFUNCTION("""COMPUTED_VALUE"""),22.0)</f>
        <v>22</v>
      </c>
      <c r="H24" s="30">
        <f>IFERROR(__xludf.DUMMYFUNCTION("""COMPUTED_VALUE"""),4.0)</f>
        <v>4</v>
      </c>
      <c r="I24" s="30">
        <f>IFERROR(__xludf.DUMMYFUNCTION("""COMPUTED_VALUE"""),12.0)</f>
        <v>12</v>
      </c>
      <c r="J24" s="30">
        <f>IFERROR(__xludf.DUMMYFUNCTION("""COMPUTED_VALUE"""),5.0)</f>
        <v>5</v>
      </c>
      <c r="K24" s="30">
        <f>IFERROR(__xludf.DUMMYFUNCTION("""COMPUTED_VALUE"""),5.0)</f>
        <v>5</v>
      </c>
      <c r="L24" s="30">
        <f>IFERROR(__xludf.DUMMYFUNCTION("""COMPUTED_VALUE"""),7.0)</f>
        <v>7</v>
      </c>
      <c r="M24" s="30">
        <f>IFERROR(__xludf.DUMMYFUNCTION("""COMPUTED_VALUE"""),9.0)</f>
        <v>9</v>
      </c>
      <c r="N24" s="30">
        <f>IFERROR(__xludf.DUMMYFUNCTION("""COMPUTED_VALUE"""),0.0)</f>
        <v>0</v>
      </c>
      <c r="O24" s="30">
        <f>IFERROR(__xludf.DUMMYFUNCTION("""COMPUTED_VALUE"""),0.0)</f>
        <v>0</v>
      </c>
      <c r="P24" s="29">
        <f>IFERROR(__xludf.DUMMYFUNCTION("""COMPUTED_VALUE"""),39.0)</f>
        <v>39</v>
      </c>
      <c r="Q24" s="30">
        <f>IFERROR(__xludf.DUMMYFUNCTION("""COMPUTED_VALUE"""),10.0)</f>
        <v>10</v>
      </c>
      <c r="R24" s="30">
        <f>IFERROR(__xludf.DUMMYFUNCTION("""COMPUTED_VALUE"""),10.0)</f>
        <v>10</v>
      </c>
      <c r="S24" s="30">
        <f>IFERROR(__xludf.DUMMYFUNCTION("""COMPUTED_VALUE"""),2.0)</f>
        <v>2</v>
      </c>
      <c r="T24" s="31">
        <f>IFERROR(__xludf.DUMMYFUNCTION("""COMPUTED_VALUE"""),2.0)</f>
        <v>2</v>
      </c>
      <c r="U24" s="29">
        <f>IFERROR(__xludf.DUMMYFUNCTION("""COMPUTED_VALUE"""),2.0)</f>
        <v>2</v>
      </c>
      <c r="V24" s="30">
        <f>IFERROR(__xludf.DUMMYFUNCTION("""COMPUTED_VALUE"""),10.0)</f>
        <v>10</v>
      </c>
      <c r="W24" s="29">
        <f>IFERROR(__xludf.DUMMYFUNCTION("""COMPUTED_VALUE"""),2.0)</f>
        <v>2</v>
      </c>
      <c r="X24" s="30">
        <f>IFERROR(__xludf.DUMMYFUNCTION("""COMPUTED_VALUE"""),0.0)</f>
        <v>0</v>
      </c>
      <c r="Y24" s="30">
        <f>IFERROR(__xludf.DUMMYFUNCTION("""COMPUTED_VALUE"""),0.0)</f>
        <v>0</v>
      </c>
      <c r="Z24" s="30">
        <f>IFERROR(__xludf.DUMMYFUNCTION("""COMPUTED_VALUE"""),5.0)</f>
        <v>5</v>
      </c>
      <c r="AA24" s="30">
        <f>IFERROR(__xludf.DUMMYFUNCTION("""COMPUTED_VALUE"""),0.0)</f>
        <v>0</v>
      </c>
      <c r="AB24" s="30">
        <f>IFERROR(__xludf.DUMMYFUNCTION("""COMPUTED_VALUE"""),0.0)</f>
        <v>0</v>
      </c>
      <c r="AC24" s="31">
        <f>IFERROR(__xludf.DUMMYFUNCTION("""COMPUTED_VALUE"""),5.0)</f>
        <v>5</v>
      </c>
      <c r="AD24" s="29">
        <f>IFERROR(__xludf.DUMMYFUNCTION("""COMPUTED_VALUE"""),0.0)</f>
        <v>0</v>
      </c>
      <c r="AE24" s="30">
        <f>IFERROR(__xludf.DUMMYFUNCTION("""COMPUTED_VALUE"""),5.0)</f>
        <v>5</v>
      </c>
      <c r="AF24" s="30">
        <f>IFERROR(__xludf.DUMMYFUNCTION("""COMPUTED_VALUE"""),0.0)</f>
        <v>0</v>
      </c>
      <c r="AG24" s="30">
        <f>IFERROR(__xludf.DUMMYFUNCTION("""COMPUTED_VALUE"""),0.0)</f>
        <v>0</v>
      </c>
      <c r="AH24" s="30">
        <f>IFERROR(__xludf.DUMMYFUNCTION("""COMPUTED_VALUE"""),2.0)</f>
        <v>2</v>
      </c>
      <c r="AI24" s="31">
        <f>IFERROR(__xludf.DUMMYFUNCTION("""COMPUTED_VALUE"""),5.0)</f>
        <v>5</v>
      </c>
      <c r="AJ24" s="30">
        <f>IFERROR(__xludf.DUMMYFUNCTION("""COMPUTED_VALUE"""),0.0)</f>
        <v>0</v>
      </c>
      <c r="AK24" s="30">
        <f>IFERROR(__xludf.DUMMYFUNCTION("""COMPUTED_VALUE"""),2.0)</f>
        <v>2</v>
      </c>
      <c r="AL24" s="29">
        <f>IFERROR(__xludf.DUMMYFUNCTION("""COMPUTED_VALUE"""),2.0)</f>
        <v>2</v>
      </c>
      <c r="AM24" s="30">
        <f>IFERROR(__xludf.DUMMYFUNCTION("""COMPUTED_VALUE"""),0.0)</f>
        <v>0</v>
      </c>
      <c r="AN24" s="30">
        <f>IFERROR(__xludf.DUMMYFUNCTION("""COMPUTED_VALUE"""),0.0)</f>
        <v>0</v>
      </c>
      <c r="AO24" s="32">
        <f>IFERROR(__xludf.DUMMYFUNCTION("""COMPUTED_VALUE"""),0.0)</f>
        <v>0</v>
      </c>
      <c r="AP24" s="30">
        <f>IFERROR(__xludf.DUMMYFUNCTION("""COMPUTED_VALUE"""),5.0)</f>
        <v>5</v>
      </c>
      <c r="AQ24" s="30">
        <f>IFERROR(__xludf.DUMMYFUNCTION("""COMPUTED_VALUE"""),32.0)</f>
        <v>32</v>
      </c>
      <c r="AR24" s="30">
        <f>IFERROR(__xludf.DUMMYFUNCTION("""COMPUTED_VALUE"""),2.0)</f>
        <v>2</v>
      </c>
      <c r="AS24" s="29">
        <f>IFERROR(__xludf.DUMMYFUNCTION("""COMPUTED_VALUE"""),0.0)</f>
        <v>0</v>
      </c>
      <c r="AT24" s="29">
        <f>IFERROR(__xludf.DUMMYFUNCTION("""COMPUTED_VALUE"""),0.0)</f>
        <v>0</v>
      </c>
    </row>
    <row r="25">
      <c r="A25" s="28" t="str">
        <f>IFERROR(__xludf.DUMMYFUNCTION("""COMPUTED_VALUE"""),"Дубовой Николай")</f>
        <v>Дубовой Николай</v>
      </c>
      <c r="B25" s="29">
        <f>IFERROR(__xludf.DUMMYFUNCTION("""COMPUTED_VALUE"""),96.0)</f>
        <v>96</v>
      </c>
      <c r="C25" s="30">
        <f>IFERROR(__xludf.DUMMYFUNCTION("""COMPUTED_VALUE"""),20.0)</f>
        <v>20</v>
      </c>
      <c r="D25" s="30">
        <f>IFERROR(__xludf.DUMMYFUNCTION("""COMPUTED_VALUE"""),15.0)</f>
        <v>15</v>
      </c>
      <c r="E25" s="30">
        <f>IFERROR(__xludf.DUMMYFUNCTION("""COMPUTED_VALUE"""),20.0)</f>
        <v>20</v>
      </c>
      <c r="F25" s="29">
        <f>IFERROR(__xludf.DUMMYFUNCTION("""COMPUTED_VALUE"""),41.0)</f>
        <v>41</v>
      </c>
      <c r="G25" s="30">
        <f>IFERROR(__xludf.DUMMYFUNCTION("""COMPUTED_VALUE"""),20.0)</f>
        <v>20</v>
      </c>
      <c r="H25" s="30">
        <f>IFERROR(__xludf.DUMMYFUNCTION("""COMPUTED_VALUE"""),0.0)</f>
        <v>0</v>
      </c>
      <c r="I25" s="30">
        <f>IFERROR(__xludf.DUMMYFUNCTION("""COMPUTED_VALUE"""),10.0)</f>
        <v>10</v>
      </c>
      <c r="J25" s="30">
        <f>IFERROR(__xludf.DUMMYFUNCTION("""COMPUTED_VALUE"""),5.0)</f>
        <v>5</v>
      </c>
      <c r="K25" s="30">
        <f>IFERROR(__xludf.DUMMYFUNCTION("""COMPUTED_VALUE"""),5.0)</f>
        <v>5</v>
      </c>
      <c r="L25" s="30">
        <f>IFERROR(__xludf.DUMMYFUNCTION("""COMPUTED_VALUE"""),10.0)</f>
        <v>10</v>
      </c>
      <c r="M25" s="30">
        <f>IFERROR(__xludf.DUMMYFUNCTION("""COMPUTED_VALUE"""),5.0)</f>
        <v>5</v>
      </c>
      <c r="N25" s="30">
        <f>IFERROR(__xludf.DUMMYFUNCTION("""COMPUTED_VALUE"""),12.0)</f>
        <v>12</v>
      </c>
      <c r="O25" s="30">
        <f>IFERROR(__xludf.DUMMYFUNCTION("""COMPUTED_VALUE"""),2.0)</f>
        <v>2</v>
      </c>
      <c r="P25" s="29">
        <f>IFERROR(__xludf.DUMMYFUNCTION("""COMPUTED_VALUE"""),27.0)</f>
        <v>27</v>
      </c>
      <c r="Q25" s="30">
        <f>IFERROR(__xludf.DUMMYFUNCTION("""COMPUTED_VALUE"""),10.0)</f>
        <v>10</v>
      </c>
      <c r="R25" s="30">
        <f>IFERROR(__xludf.DUMMYFUNCTION("""COMPUTED_VALUE"""),10.0)</f>
        <v>10</v>
      </c>
      <c r="S25" s="30">
        <f>IFERROR(__xludf.DUMMYFUNCTION("""COMPUTED_VALUE"""),0.0)</f>
        <v>0</v>
      </c>
      <c r="T25" s="31">
        <f>IFERROR(__xludf.DUMMYFUNCTION("""COMPUTED_VALUE"""),0.0)</f>
        <v>0</v>
      </c>
      <c r="U25" s="29">
        <f>IFERROR(__xludf.DUMMYFUNCTION("""COMPUTED_VALUE"""),0.0)</f>
        <v>0</v>
      </c>
      <c r="V25" s="30">
        <f>IFERROR(__xludf.DUMMYFUNCTION("""COMPUTED_VALUE"""),10.0)</f>
        <v>10</v>
      </c>
      <c r="W25" s="29">
        <f>IFERROR(__xludf.DUMMYFUNCTION("""COMPUTED_VALUE"""),0.0)</f>
        <v>0</v>
      </c>
      <c r="X25" s="30">
        <f>IFERROR(__xludf.DUMMYFUNCTION("""COMPUTED_VALUE"""),2.0)</f>
        <v>2</v>
      </c>
      <c r="Y25" s="30">
        <f>IFERROR(__xludf.DUMMYFUNCTION("""COMPUTED_VALUE"""),3.0)</f>
        <v>3</v>
      </c>
      <c r="Z25" s="30">
        <f>IFERROR(__xludf.DUMMYFUNCTION("""COMPUTED_VALUE"""),0.0)</f>
        <v>0</v>
      </c>
      <c r="AA25" s="30">
        <f>IFERROR(__xludf.DUMMYFUNCTION("""COMPUTED_VALUE"""),0.0)</f>
        <v>0</v>
      </c>
      <c r="AB25" s="30">
        <f>IFERROR(__xludf.DUMMYFUNCTION("""COMPUTED_VALUE"""),0.0)</f>
        <v>0</v>
      </c>
      <c r="AC25" s="31">
        <f>IFERROR(__xludf.DUMMYFUNCTION("""COMPUTED_VALUE"""),5.0)</f>
        <v>5</v>
      </c>
      <c r="AD25" s="29">
        <f>IFERROR(__xludf.DUMMYFUNCTION("""COMPUTED_VALUE"""),0.0)</f>
        <v>0</v>
      </c>
      <c r="AE25" s="30">
        <f>IFERROR(__xludf.DUMMYFUNCTION("""COMPUTED_VALUE"""),5.0)</f>
        <v>5</v>
      </c>
      <c r="AF25" s="30">
        <f>IFERROR(__xludf.DUMMYFUNCTION("""COMPUTED_VALUE"""),2.0)</f>
        <v>2</v>
      </c>
      <c r="AG25" s="30">
        <f>IFERROR(__xludf.DUMMYFUNCTION("""COMPUTED_VALUE"""),3.0)</f>
        <v>3</v>
      </c>
      <c r="AH25" s="30">
        <f>IFERROR(__xludf.DUMMYFUNCTION("""COMPUTED_VALUE"""),0.0)</f>
        <v>0</v>
      </c>
      <c r="AI25" s="31">
        <f>IFERROR(__xludf.DUMMYFUNCTION("""COMPUTED_VALUE"""),5.0)</f>
        <v>5</v>
      </c>
      <c r="AJ25" s="30">
        <f>IFERROR(__xludf.DUMMYFUNCTION("""COMPUTED_VALUE"""),0.0)</f>
        <v>0</v>
      </c>
      <c r="AK25" s="30">
        <f>IFERROR(__xludf.DUMMYFUNCTION("""COMPUTED_VALUE"""),0.0)</f>
        <v>0</v>
      </c>
      <c r="AL25" s="29">
        <f>IFERROR(__xludf.DUMMYFUNCTION("""COMPUTED_VALUE"""),0.0)</f>
        <v>0</v>
      </c>
      <c r="AM25" s="30">
        <f>IFERROR(__xludf.DUMMYFUNCTION("""COMPUTED_VALUE"""),10.0)</f>
        <v>10</v>
      </c>
      <c r="AN25" s="30">
        <f>IFERROR(__xludf.DUMMYFUNCTION("""COMPUTED_VALUE"""),2.0)</f>
        <v>2</v>
      </c>
      <c r="AO25" s="32">
        <f>IFERROR(__xludf.DUMMYFUNCTION("""COMPUTED_VALUE"""),2.0)</f>
        <v>2</v>
      </c>
      <c r="AP25" s="30">
        <f>IFERROR(__xludf.DUMMYFUNCTION("""COMPUTED_VALUE"""),0.0)</f>
        <v>0</v>
      </c>
      <c r="AQ25" s="30">
        <f>IFERROR(__xludf.DUMMYFUNCTION("""COMPUTED_VALUE"""),27.0)</f>
        <v>27</v>
      </c>
      <c r="AR25" s="30">
        <f>IFERROR(__xludf.DUMMYFUNCTION("""COMPUTED_VALUE"""),0.0)</f>
        <v>0</v>
      </c>
      <c r="AS25" s="29">
        <f>IFERROR(__xludf.DUMMYFUNCTION("""COMPUTED_VALUE"""),0.0)</f>
        <v>0</v>
      </c>
      <c r="AT25" s="29">
        <f>IFERROR(__xludf.DUMMYFUNCTION("""COMPUTED_VALUE"""),0.0)</f>
        <v>0</v>
      </c>
    </row>
    <row r="26">
      <c r="A26" s="28" t="str">
        <f>IFERROR(__xludf.DUMMYFUNCTION("""COMPUTED_VALUE"""),"Рашитова Алина")</f>
        <v>Рашитова Алина</v>
      </c>
      <c r="B26" s="29">
        <f>IFERROR(__xludf.DUMMYFUNCTION("""COMPUTED_VALUE"""),85.0)</f>
        <v>85</v>
      </c>
      <c r="C26" s="30">
        <f>IFERROR(__xludf.DUMMYFUNCTION("""COMPUTED_VALUE"""),20.0)</f>
        <v>20</v>
      </c>
      <c r="D26" s="30">
        <f>IFERROR(__xludf.DUMMYFUNCTION("""COMPUTED_VALUE"""),15.0)</f>
        <v>15</v>
      </c>
      <c r="E26" s="30">
        <f>IFERROR(__xludf.DUMMYFUNCTION("""COMPUTED_VALUE"""),14.0)</f>
        <v>14</v>
      </c>
      <c r="F26" s="29">
        <f>IFERROR(__xludf.DUMMYFUNCTION("""COMPUTED_VALUE"""),36.0)</f>
        <v>36</v>
      </c>
      <c r="G26" s="30">
        <f>IFERROR(__xludf.DUMMYFUNCTION("""COMPUTED_VALUE"""),20.0)</f>
        <v>20</v>
      </c>
      <c r="H26" s="30">
        <f>IFERROR(__xludf.DUMMYFUNCTION("""COMPUTED_VALUE"""),0.0)</f>
        <v>0</v>
      </c>
      <c r="I26" s="30">
        <f>IFERROR(__xludf.DUMMYFUNCTION("""COMPUTED_VALUE"""),12.0)</f>
        <v>12</v>
      </c>
      <c r="J26" s="30">
        <f>IFERROR(__xludf.DUMMYFUNCTION("""COMPUTED_VALUE"""),3.0)</f>
        <v>3</v>
      </c>
      <c r="K26" s="30">
        <f>IFERROR(__xludf.DUMMYFUNCTION("""COMPUTED_VALUE"""),5.0)</f>
        <v>5</v>
      </c>
      <c r="L26" s="30">
        <f>IFERROR(__xludf.DUMMYFUNCTION("""COMPUTED_VALUE"""),9.0)</f>
        <v>9</v>
      </c>
      <c r="M26" s="30">
        <f>IFERROR(__xludf.DUMMYFUNCTION("""COMPUTED_VALUE"""),0.0)</f>
        <v>0</v>
      </c>
      <c r="N26" s="30">
        <f>IFERROR(__xludf.DUMMYFUNCTION("""COMPUTED_VALUE"""),0.0)</f>
        <v>0</v>
      </c>
      <c r="O26" s="30">
        <f>IFERROR(__xludf.DUMMYFUNCTION("""COMPUTED_VALUE"""),2.0)</f>
        <v>2</v>
      </c>
      <c r="P26" s="29">
        <f>IFERROR(__xludf.DUMMYFUNCTION("""COMPUTED_VALUE"""),34.0)</f>
        <v>34</v>
      </c>
      <c r="Q26" s="30">
        <f>IFERROR(__xludf.DUMMYFUNCTION("""COMPUTED_VALUE"""),10.0)</f>
        <v>10</v>
      </c>
      <c r="R26" s="30">
        <f>IFERROR(__xludf.DUMMYFUNCTION("""COMPUTED_VALUE"""),10.0)</f>
        <v>10</v>
      </c>
      <c r="S26" s="30">
        <f>IFERROR(__xludf.DUMMYFUNCTION("""COMPUTED_VALUE"""),0.0)</f>
        <v>0</v>
      </c>
      <c r="T26" s="31">
        <f>IFERROR(__xludf.DUMMYFUNCTION("""COMPUTED_VALUE"""),0.0)</f>
        <v>0</v>
      </c>
      <c r="U26" s="29">
        <f>IFERROR(__xludf.DUMMYFUNCTION("""COMPUTED_VALUE"""),0.0)</f>
        <v>0</v>
      </c>
      <c r="V26" s="30">
        <f>IFERROR(__xludf.DUMMYFUNCTION("""COMPUTED_VALUE"""),10.0)</f>
        <v>10</v>
      </c>
      <c r="W26" s="29">
        <f>IFERROR(__xludf.DUMMYFUNCTION("""COMPUTED_VALUE"""),2.0)</f>
        <v>2</v>
      </c>
      <c r="X26" s="30">
        <f>IFERROR(__xludf.DUMMYFUNCTION("""COMPUTED_VALUE"""),1.0)</f>
        <v>1</v>
      </c>
      <c r="Y26" s="30">
        <f>IFERROR(__xludf.DUMMYFUNCTION("""COMPUTED_VALUE"""),2.0)</f>
        <v>2</v>
      </c>
      <c r="Z26" s="30">
        <f>IFERROR(__xludf.DUMMYFUNCTION("""COMPUTED_VALUE"""),0.0)</f>
        <v>0</v>
      </c>
      <c r="AA26" s="30">
        <f>IFERROR(__xludf.DUMMYFUNCTION("""COMPUTED_VALUE"""),0.0)</f>
        <v>0</v>
      </c>
      <c r="AB26" s="30">
        <f>IFERROR(__xludf.DUMMYFUNCTION("""COMPUTED_VALUE"""),0.0)</f>
        <v>0</v>
      </c>
      <c r="AC26" s="31">
        <f>IFERROR(__xludf.DUMMYFUNCTION("""COMPUTED_VALUE"""),5.0)</f>
        <v>5</v>
      </c>
      <c r="AD26" s="29">
        <f>IFERROR(__xludf.DUMMYFUNCTION("""COMPUTED_VALUE"""),0.0)</f>
        <v>0</v>
      </c>
      <c r="AE26" s="30">
        <f>IFERROR(__xludf.DUMMYFUNCTION("""COMPUTED_VALUE"""),5.0)</f>
        <v>5</v>
      </c>
      <c r="AF26" s="30">
        <f>IFERROR(__xludf.DUMMYFUNCTION("""COMPUTED_VALUE"""),1.0)</f>
        <v>1</v>
      </c>
      <c r="AG26" s="30">
        <f>IFERROR(__xludf.DUMMYFUNCTION("""COMPUTED_VALUE"""),3.0)</f>
        <v>3</v>
      </c>
      <c r="AH26" s="30">
        <f>IFERROR(__xludf.DUMMYFUNCTION("""COMPUTED_VALUE"""),0.0)</f>
        <v>0</v>
      </c>
      <c r="AI26" s="31">
        <f>IFERROR(__xludf.DUMMYFUNCTION("""COMPUTED_VALUE"""),0.0)</f>
        <v>0</v>
      </c>
      <c r="AJ26" s="30">
        <f>IFERROR(__xludf.DUMMYFUNCTION("""COMPUTED_VALUE"""),0.0)</f>
        <v>0</v>
      </c>
      <c r="AK26" s="30">
        <f>IFERROR(__xludf.DUMMYFUNCTION("""COMPUTED_VALUE"""),0.0)</f>
        <v>0</v>
      </c>
      <c r="AL26" s="29">
        <f>IFERROR(__xludf.DUMMYFUNCTION("""COMPUTED_VALUE"""),0.0)</f>
        <v>0</v>
      </c>
      <c r="AM26" s="30">
        <f>IFERROR(__xludf.DUMMYFUNCTION("""COMPUTED_VALUE"""),0.0)</f>
        <v>0</v>
      </c>
      <c r="AN26" s="30">
        <f>IFERROR(__xludf.DUMMYFUNCTION("""COMPUTED_VALUE"""),0.0)</f>
        <v>0</v>
      </c>
      <c r="AO26" s="32">
        <f>IFERROR(__xludf.DUMMYFUNCTION("""COMPUTED_VALUE"""),2.0)</f>
        <v>2</v>
      </c>
      <c r="AP26" s="30">
        <f>IFERROR(__xludf.DUMMYFUNCTION("""COMPUTED_VALUE"""),0.0)</f>
        <v>0</v>
      </c>
      <c r="AQ26" s="30">
        <f>IFERROR(__xludf.DUMMYFUNCTION("""COMPUTED_VALUE"""),30.0)</f>
        <v>30</v>
      </c>
      <c r="AR26" s="30">
        <f>IFERROR(__xludf.DUMMYFUNCTION("""COMPUTED_VALUE"""),2.0)</f>
        <v>2</v>
      </c>
      <c r="AS26" s="29">
        <f>IFERROR(__xludf.DUMMYFUNCTION("""COMPUTED_VALUE"""),2.0)</f>
        <v>2</v>
      </c>
      <c r="AT26" s="29">
        <f>IFERROR(__xludf.DUMMYFUNCTION("""COMPUTED_VALUE"""),0.0)</f>
        <v>0</v>
      </c>
    </row>
    <row r="27">
      <c r="A27" s="28" t="str">
        <f>IFERROR(__xludf.DUMMYFUNCTION("""COMPUTED_VALUE"""),"Редько Светлана")</f>
        <v>Редько Светлана</v>
      </c>
      <c r="B27" s="29">
        <f>IFERROR(__xludf.DUMMYFUNCTION("""COMPUTED_VALUE"""),85.0)</f>
        <v>85</v>
      </c>
      <c r="C27" s="30">
        <f>IFERROR(__xludf.DUMMYFUNCTION("""COMPUTED_VALUE"""),26.0)</f>
        <v>26</v>
      </c>
      <c r="D27" s="30">
        <f>IFERROR(__xludf.DUMMYFUNCTION("""COMPUTED_VALUE"""),20.0)</f>
        <v>20</v>
      </c>
      <c r="E27" s="30">
        <f>IFERROR(__xludf.DUMMYFUNCTION("""COMPUTED_VALUE"""),29.0)</f>
        <v>29</v>
      </c>
      <c r="F27" s="29">
        <f>IFERROR(__xludf.DUMMYFUNCTION("""COMPUTED_VALUE"""),10.0)</f>
        <v>10</v>
      </c>
      <c r="G27" s="30">
        <f>IFERROR(__xludf.DUMMYFUNCTION("""COMPUTED_VALUE"""),22.0)</f>
        <v>22</v>
      </c>
      <c r="H27" s="30">
        <f>IFERROR(__xludf.DUMMYFUNCTION("""COMPUTED_VALUE"""),4.0)</f>
        <v>4</v>
      </c>
      <c r="I27" s="30">
        <f>IFERROR(__xludf.DUMMYFUNCTION("""COMPUTED_VALUE"""),12.0)</f>
        <v>12</v>
      </c>
      <c r="J27" s="30">
        <f>IFERROR(__xludf.DUMMYFUNCTION("""COMPUTED_VALUE"""),8.0)</f>
        <v>8</v>
      </c>
      <c r="K27" s="30">
        <f>IFERROR(__xludf.DUMMYFUNCTION("""COMPUTED_VALUE"""),5.0)</f>
        <v>5</v>
      </c>
      <c r="L27" s="30">
        <f>IFERROR(__xludf.DUMMYFUNCTION("""COMPUTED_VALUE"""),7.0)</f>
        <v>7</v>
      </c>
      <c r="M27" s="30">
        <f>IFERROR(__xludf.DUMMYFUNCTION("""COMPUTED_VALUE"""),17.0)</f>
        <v>17</v>
      </c>
      <c r="N27" s="30">
        <f>IFERROR(__xludf.DUMMYFUNCTION("""COMPUTED_VALUE"""),10.0)</f>
        <v>10</v>
      </c>
      <c r="O27" s="30">
        <f>IFERROR(__xludf.DUMMYFUNCTION("""COMPUTED_VALUE"""),0.0)</f>
        <v>0</v>
      </c>
      <c r="P27" s="29">
        <f>IFERROR(__xludf.DUMMYFUNCTION("""COMPUTED_VALUE"""),0.0)</f>
        <v>0</v>
      </c>
      <c r="Q27" s="30">
        <f>IFERROR(__xludf.DUMMYFUNCTION("""COMPUTED_VALUE"""),10.0)</f>
        <v>10</v>
      </c>
      <c r="R27" s="30">
        <f>IFERROR(__xludf.DUMMYFUNCTION("""COMPUTED_VALUE"""),10.0)</f>
        <v>10</v>
      </c>
      <c r="S27" s="30">
        <f>IFERROR(__xludf.DUMMYFUNCTION("""COMPUTED_VALUE"""),2.0)</f>
        <v>2</v>
      </c>
      <c r="T27" s="31">
        <f>IFERROR(__xludf.DUMMYFUNCTION("""COMPUTED_VALUE"""),2.0)</f>
        <v>2</v>
      </c>
      <c r="U27" s="29">
        <f>IFERROR(__xludf.DUMMYFUNCTION("""COMPUTED_VALUE"""),2.0)</f>
        <v>2</v>
      </c>
      <c r="V27" s="30">
        <f>IFERROR(__xludf.DUMMYFUNCTION("""COMPUTED_VALUE"""),10.0)</f>
        <v>10</v>
      </c>
      <c r="W27" s="29">
        <f>IFERROR(__xludf.DUMMYFUNCTION("""COMPUTED_VALUE"""),2.0)</f>
        <v>2</v>
      </c>
      <c r="X27" s="30">
        <f>IFERROR(__xludf.DUMMYFUNCTION("""COMPUTED_VALUE"""),2.0)</f>
        <v>2</v>
      </c>
      <c r="Y27" s="30">
        <f>IFERROR(__xludf.DUMMYFUNCTION("""COMPUTED_VALUE"""),2.0)</f>
        <v>2</v>
      </c>
      <c r="Z27" s="30">
        <f>IFERROR(__xludf.DUMMYFUNCTION("""COMPUTED_VALUE"""),0.0)</f>
        <v>0</v>
      </c>
      <c r="AA27" s="30">
        <f>IFERROR(__xludf.DUMMYFUNCTION("""COMPUTED_VALUE"""),2.0)</f>
        <v>2</v>
      </c>
      <c r="AB27" s="30">
        <f>IFERROR(__xludf.DUMMYFUNCTION("""COMPUTED_VALUE"""),2.0)</f>
        <v>2</v>
      </c>
      <c r="AC27" s="31">
        <f>IFERROR(__xludf.DUMMYFUNCTION("""COMPUTED_VALUE"""),5.0)</f>
        <v>5</v>
      </c>
      <c r="AD27" s="29">
        <f>IFERROR(__xludf.DUMMYFUNCTION("""COMPUTED_VALUE"""),0.0)</f>
        <v>0</v>
      </c>
      <c r="AE27" s="30">
        <f>IFERROR(__xludf.DUMMYFUNCTION("""COMPUTED_VALUE"""),5.0)</f>
        <v>5</v>
      </c>
      <c r="AF27" s="30">
        <f>IFERROR(__xludf.DUMMYFUNCTION("""COMPUTED_VALUE"""),0.0)</f>
        <v>0</v>
      </c>
      <c r="AG27" s="30">
        <f>IFERROR(__xludf.DUMMYFUNCTION("""COMPUTED_VALUE"""),0.0)</f>
        <v>0</v>
      </c>
      <c r="AH27" s="30">
        <f>IFERROR(__xludf.DUMMYFUNCTION("""COMPUTED_VALUE"""),2.0)</f>
        <v>2</v>
      </c>
      <c r="AI27" s="31">
        <f>IFERROR(__xludf.DUMMYFUNCTION("""COMPUTED_VALUE"""),5.0)</f>
        <v>5</v>
      </c>
      <c r="AJ27" s="30">
        <f>IFERROR(__xludf.DUMMYFUNCTION("""COMPUTED_VALUE"""),8.0)</f>
        <v>8</v>
      </c>
      <c r="AK27" s="30">
        <f>IFERROR(__xludf.DUMMYFUNCTION("""COMPUTED_VALUE"""),2.0)</f>
        <v>2</v>
      </c>
      <c r="AL27" s="29">
        <f>IFERROR(__xludf.DUMMYFUNCTION("""COMPUTED_VALUE"""),2.0)</f>
        <v>2</v>
      </c>
      <c r="AM27" s="30">
        <f>IFERROR(__xludf.DUMMYFUNCTION("""COMPUTED_VALUE"""),10.0)</f>
        <v>10</v>
      </c>
      <c r="AN27" s="30">
        <f>IFERROR(__xludf.DUMMYFUNCTION("""COMPUTED_VALUE"""),0.0)</f>
        <v>0</v>
      </c>
      <c r="AO27" s="32">
        <f>IFERROR(__xludf.DUMMYFUNCTION("""COMPUTED_VALUE"""),0.0)</f>
        <v>0</v>
      </c>
      <c r="AP27" s="30">
        <f>IFERROR(__xludf.DUMMYFUNCTION("""COMPUTED_VALUE"""),0.0)</f>
        <v>0</v>
      </c>
      <c r="AQ27" s="30">
        <f>IFERROR(__xludf.DUMMYFUNCTION("""COMPUTED_VALUE"""),0.0)</f>
        <v>0</v>
      </c>
      <c r="AR27" s="30">
        <f>IFERROR(__xludf.DUMMYFUNCTION("""COMPUTED_VALUE"""),0.0)</f>
        <v>0</v>
      </c>
      <c r="AS27" s="29">
        <f>IFERROR(__xludf.DUMMYFUNCTION("""COMPUTED_VALUE"""),0.0)</f>
        <v>0</v>
      </c>
      <c r="AT27" s="29">
        <f>IFERROR(__xludf.DUMMYFUNCTION("""COMPUTED_VALUE"""),0.0)</f>
        <v>0</v>
      </c>
    </row>
    <row r="28">
      <c r="A28" s="28" t="str">
        <f>IFERROR(__xludf.DUMMYFUNCTION("""COMPUTED_VALUE"""),"Бакалдин Евгений")</f>
        <v>Бакалдин Евгений</v>
      </c>
      <c r="B28" s="29">
        <f>IFERROR(__xludf.DUMMYFUNCTION("""COMPUTED_VALUE"""),120.0)</f>
        <v>120</v>
      </c>
      <c r="C28" s="30">
        <f>IFERROR(__xludf.DUMMYFUNCTION("""COMPUTED_VALUE"""),26.0)</f>
        <v>26</v>
      </c>
      <c r="D28" s="30">
        <f>IFERROR(__xludf.DUMMYFUNCTION("""COMPUTED_VALUE"""),20.0)</f>
        <v>20</v>
      </c>
      <c r="E28" s="30">
        <f>IFERROR(__xludf.DUMMYFUNCTION("""COMPUTED_VALUE"""),21.0)</f>
        <v>21</v>
      </c>
      <c r="F28" s="29">
        <f>IFERROR(__xludf.DUMMYFUNCTION("""COMPUTED_VALUE"""),53.0)</f>
        <v>53</v>
      </c>
      <c r="G28" s="30">
        <f>IFERROR(__xludf.DUMMYFUNCTION("""COMPUTED_VALUE"""),22.0)</f>
        <v>22</v>
      </c>
      <c r="H28" s="30">
        <f>IFERROR(__xludf.DUMMYFUNCTION("""COMPUTED_VALUE"""),4.0)</f>
        <v>4</v>
      </c>
      <c r="I28" s="30">
        <f>IFERROR(__xludf.DUMMYFUNCTION("""COMPUTED_VALUE"""),12.0)</f>
        <v>12</v>
      </c>
      <c r="J28" s="30">
        <f>IFERROR(__xludf.DUMMYFUNCTION("""COMPUTED_VALUE"""),8.0)</f>
        <v>8</v>
      </c>
      <c r="K28" s="30">
        <f>IFERROR(__xludf.DUMMYFUNCTION("""COMPUTED_VALUE"""),5.0)</f>
        <v>5</v>
      </c>
      <c r="L28" s="30">
        <f>IFERROR(__xludf.DUMMYFUNCTION("""COMPUTED_VALUE"""),7.0)</f>
        <v>7</v>
      </c>
      <c r="M28" s="30">
        <f>IFERROR(__xludf.DUMMYFUNCTION("""COMPUTED_VALUE"""),9.0)</f>
        <v>9</v>
      </c>
      <c r="N28" s="30">
        <f>IFERROR(__xludf.DUMMYFUNCTION("""COMPUTED_VALUE"""),12.0)</f>
        <v>12</v>
      </c>
      <c r="O28" s="30">
        <f>IFERROR(__xludf.DUMMYFUNCTION("""COMPUTED_VALUE"""),2.0)</f>
        <v>2</v>
      </c>
      <c r="P28" s="29">
        <f>IFERROR(__xludf.DUMMYFUNCTION("""COMPUTED_VALUE"""),39.0)</f>
        <v>39</v>
      </c>
      <c r="Q28" s="30">
        <f>IFERROR(__xludf.DUMMYFUNCTION("""COMPUTED_VALUE"""),10.0)</f>
        <v>10</v>
      </c>
      <c r="R28" s="30">
        <f>IFERROR(__xludf.DUMMYFUNCTION("""COMPUTED_VALUE"""),10.0)</f>
        <v>10</v>
      </c>
      <c r="S28" s="30">
        <f>IFERROR(__xludf.DUMMYFUNCTION("""COMPUTED_VALUE"""),2.0)</f>
        <v>2</v>
      </c>
      <c r="T28" s="31">
        <f>IFERROR(__xludf.DUMMYFUNCTION("""COMPUTED_VALUE"""),2.0)</f>
        <v>2</v>
      </c>
      <c r="U28" s="29">
        <f>IFERROR(__xludf.DUMMYFUNCTION("""COMPUTED_VALUE"""),2.0)</f>
        <v>2</v>
      </c>
      <c r="V28" s="30">
        <f>IFERROR(__xludf.DUMMYFUNCTION("""COMPUTED_VALUE"""),10.0)</f>
        <v>10</v>
      </c>
      <c r="W28" s="29">
        <f>IFERROR(__xludf.DUMMYFUNCTION("""COMPUTED_VALUE"""),2.0)</f>
        <v>2</v>
      </c>
      <c r="X28" s="30">
        <f>IFERROR(__xludf.DUMMYFUNCTION("""COMPUTED_VALUE"""),2.0)</f>
        <v>2</v>
      </c>
      <c r="Y28" s="30">
        <f>IFERROR(__xludf.DUMMYFUNCTION("""COMPUTED_VALUE"""),2.0)</f>
        <v>2</v>
      </c>
      <c r="Z28" s="30">
        <f>IFERROR(__xludf.DUMMYFUNCTION("""COMPUTED_VALUE"""),0.0)</f>
        <v>0</v>
      </c>
      <c r="AA28" s="30">
        <f>IFERROR(__xludf.DUMMYFUNCTION("""COMPUTED_VALUE"""),2.0)</f>
        <v>2</v>
      </c>
      <c r="AB28" s="30">
        <f>IFERROR(__xludf.DUMMYFUNCTION("""COMPUTED_VALUE"""),2.0)</f>
        <v>2</v>
      </c>
      <c r="AC28" s="31">
        <f>IFERROR(__xludf.DUMMYFUNCTION("""COMPUTED_VALUE"""),5.0)</f>
        <v>5</v>
      </c>
      <c r="AD28" s="29">
        <f>IFERROR(__xludf.DUMMYFUNCTION("""COMPUTED_VALUE"""),0.0)</f>
        <v>0</v>
      </c>
      <c r="AE28" s="30">
        <f>IFERROR(__xludf.DUMMYFUNCTION("""COMPUTED_VALUE"""),5.0)</f>
        <v>5</v>
      </c>
      <c r="AF28" s="30">
        <f>IFERROR(__xludf.DUMMYFUNCTION("""COMPUTED_VALUE"""),0.0)</f>
        <v>0</v>
      </c>
      <c r="AG28" s="30">
        <f>IFERROR(__xludf.DUMMYFUNCTION("""COMPUTED_VALUE"""),0.0)</f>
        <v>0</v>
      </c>
      <c r="AH28" s="30">
        <f>IFERROR(__xludf.DUMMYFUNCTION("""COMPUTED_VALUE"""),2.0)</f>
        <v>2</v>
      </c>
      <c r="AI28" s="31">
        <f>IFERROR(__xludf.DUMMYFUNCTION("""COMPUTED_VALUE"""),5.0)</f>
        <v>5</v>
      </c>
      <c r="AJ28" s="30">
        <f>IFERROR(__xludf.DUMMYFUNCTION("""COMPUTED_VALUE"""),0.0)</f>
        <v>0</v>
      </c>
      <c r="AK28" s="30">
        <f>IFERROR(__xludf.DUMMYFUNCTION("""COMPUTED_VALUE"""),2.0)</f>
        <v>2</v>
      </c>
      <c r="AL28" s="29">
        <f>IFERROR(__xludf.DUMMYFUNCTION("""COMPUTED_VALUE"""),2.0)</f>
        <v>2</v>
      </c>
      <c r="AM28" s="30">
        <f>IFERROR(__xludf.DUMMYFUNCTION("""COMPUTED_VALUE"""),10.0)</f>
        <v>10</v>
      </c>
      <c r="AN28" s="30">
        <f>IFERROR(__xludf.DUMMYFUNCTION("""COMPUTED_VALUE"""),2.0)</f>
        <v>2</v>
      </c>
      <c r="AO28" s="32">
        <f>IFERROR(__xludf.DUMMYFUNCTION("""COMPUTED_VALUE"""),2.0)</f>
        <v>2</v>
      </c>
      <c r="AP28" s="30">
        <f>IFERROR(__xludf.DUMMYFUNCTION("""COMPUTED_VALUE"""),5.0)</f>
        <v>5</v>
      </c>
      <c r="AQ28" s="30">
        <f>IFERROR(__xludf.DUMMYFUNCTION("""COMPUTED_VALUE"""),30.0)</f>
        <v>30</v>
      </c>
      <c r="AR28" s="30">
        <f>IFERROR(__xludf.DUMMYFUNCTION("""COMPUTED_VALUE"""),2.0)</f>
        <v>2</v>
      </c>
      <c r="AS28" s="29">
        <f>IFERROR(__xludf.DUMMYFUNCTION("""COMPUTED_VALUE"""),2.0)</f>
        <v>2</v>
      </c>
      <c r="AT28" s="29">
        <f>IFERROR(__xludf.DUMMYFUNCTION("""COMPUTED_VALUE"""),0.0)</f>
        <v>0</v>
      </c>
    </row>
    <row r="29">
      <c r="A29" s="28" t="str">
        <f>IFERROR(__xludf.DUMMYFUNCTION("""COMPUTED_VALUE"""),"Раева Татьяна")</f>
        <v>Раева Татьяна</v>
      </c>
      <c r="B29" s="29">
        <f>IFERROR(__xludf.DUMMYFUNCTION("""COMPUTED_VALUE"""),144.0)</f>
        <v>144</v>
      </c>
      <c r="C29" s="30">
        <f>IFERROR(__xludf.DUMMYFUNCTION("""COMPUTED_VALUE"""),26.0)</f>
        <v>26</v>
      </c>
      <c r="D29" s="30">
        <f>IFERROR(__xludf.DUMMYFUNCTION("""COMPUTED_VALUE"""),30.0)</f>
        <v>30</v>
      </c>
      <c r="E29" s="30">
        <f>IFERROR(__xludf.DUMMYFUNCTION("""COMPUTED_VALUE"""),38.0)</f>
        <v>38</v>
      </c>
      <c r="F29" s="29">
        <f>IFERROR(__xludf.DUMMYFUNCTION("""COMPUTED_VALUE"""),50.0)</f>
        <v>50</v>
      </c>
      <c r="G29" s="30">
        <f>IFERROR(__xludf.DUMMYFUNCTION("""COMPUTED_VALUE"""),22.0)</f>
        <v>22</v>
      </c>
      <c r="H29" s="30">
        <f>IFERROR(__xludf.DUMMYFUNCTION("""COMPUTED_VALUE"""),4.0)</f>
        <v>4</v>
      </c>
      <c r="I29" s="30">
        <f>IFERROR(__xludf.DUMMYFUNCTION("""COMPUTED_VALUE"""),12.0)</f>
        <v>12</v>
      </c>
      <c r="J29" s="30">
        <f>IFERROR(__xludf.DUMMYFUNCTION("""COMPUTED_VALUE"""),18.0)</f>
        <v>18</v>
      </c>
      <c r="K29" s="30">
        <f>IFERROR(__xludf.DUMMYFUNCTION("""COMPUTED_VALUE"""),7.0)</f>
        <v>7</v>
      </c>
      <c r="L29" s="30">
        <f>IFERROR(__xludf.DUMMYFUNCTION("""COMPUTED_VALUE"""),12.0)</f>
        <v>12</v>
      </c>
      <c r="M29" s="30">
        <f>IFERROR(__xludf.DUMMYFUNCTION("""COMPUTED_VALUE"""),19.0)</f>
        <v>19</v>
      </c>
      <c r="N29" s="30">
        <f>IFERROR(__xludf.DUMMYFUNCTION("""COMPUTED_VALUE"""),12.0)</f>
        <v>12</v>
      </c>
      <c r="O29" s="30">
        <f>IFERROR(__xludf.DUMMYFUNCTION("""COMPUTED_VALUE"""),2.0)</f>
        <v>2</v>
      </c>
      <c r="P29" s="29">
        <f>IFERROR(__xludf.DUMMYFUNCTION("""COMPUTED_VALUE"""),36.0)</f>
        <v>36</v>
      </c>
      <c r="Q29" s="30">
        <f>IFERROR(__xludf.DUMMYFUNCTION("""COMPUTED_VALUE"""),10.0)</f>
        <v>10</v>
      </c>
      <c r="R29" s="30">
        <f>IFERROR(__xludf.DUMMYFUNCTION("""COMPUTED_VALUE"""),10.0)</f>
        <v>10</v>
      </c>
      <c r="S29" s="30">
        <f>IFERROR(__xludf.DUMMYFUNCTION("""COMPUTED_VALUE"""),2.0)</f>
        <v>2</v>
      </c>
      <c r="T29" s="31">
        <f>IFERROR(__xludf.DUMMYFUNCTION("""COMPUTED_VALUE"""),2.0)</f>
        <v>2</v>
      </c>
      <c r="U29" s="29">
        <f>IFERROR(__xludf.DUMMYFUNCTION("""COMPUTED_VALUE"""),2.0)</f>
        <v>2</v>
      </c>
      <c r="V29" s="30">
        <f>IFERROR(__xludf.DUMMYFUNCTION("""COMPUTED_VALUE"""),10.0)</f>
        <v>10</v>
      </c>
      <c r="W29" s="29">
        <f>IFERROR(__xludf.DUMMYFUNCTION("""COMPUTED_VALUE"""),2.0)</f>
        <v>2</v>
      </c>
      <c r="X29" s="30">
        <f>IFERROR(__xludf.DUMMYFUNCTION("""COMPUTED_VALUE"""),2.0)</f>
        <v>2</v>
      </c>
      <c r="Y29" s="30">
        <f>IFERROR(__xludf.DUMMYFUNCTION("""COMPUTED_VALUE"""),2.0)</f>
        <v>2</v>
      </c>
      <c r="Z29" s="30">
        <f>IFERROR(__xludf.DUMMYFUNCTION("""COMPUTED_VALUE"""),10.0)</f>
        <v>10</v>
      </c>
      <c r="AA29" s="30">
        <f>IFERROR(__xludf.DUMMYFUNCTION("""COMPUTED_VALUE"""),2.0)</f>
        <v>2</v>
      </c>
      <c r="AB29" s="30">
        <f>IFERROR(__xludf.DUMMYFUNCTION("""COMPUTED_VALUE"""),2.0)</f>
        <v>2</v>
      </c>
      <c r="AC29" s="31">
        <f>IFERROR(__xludf.DUMMYFUNCTION("""COMPUTED_VALUE"""),5.0)</f>
        <v>5</v>
      </c>
      <c r="AD29" s="29">
        <f>IFERROR(__xludf.DUMMYFUNCTION("""COMPUTED_VALUE"""),2.0)</f>
        <v>2</v>
      </c>
      <c r="AE29" s="30">
        <f>IFERROR(__xludf.DUMMYFUNCTION("""COMPUTED_VALUE"""),5.0)</f>
        <v>5</v>
      </c>
      <c r="AF29" s="30">
        <f>IFERROR(__xludf.DUMMYFUNCTION("""COMPUTED_VALUE"""),2.0)</f>
        <v>2</v>
      </c>
      <c r="AG29" s="30">
        <f>IFERROR(__xludf.DUMMYFUNCTION("""COMPUTED_VALUE"""),3.0)</f>
        <v>3</v>
      </c>
      <c r="AH29" s="30">
        <f>IFERROR(__xludf.DUMMYFUNCTION("""COMPUTED_VALUE"""),2.0)</f>
        <v>2</v>
      </c>
      <c r="AI29" s="31">
        <f>IFERROR(__xludf.DUMMYFUNCTION("""COMPUTED_VALUE"""),5.0)</f>
        <v>5</v>
      </c>
      <c r="AJ29" s="30">
        <f>IFERROR(__xludf.DUMMYFUNCTION("""COMPUTED_VALUE"""),10.0)</f>
        <v>10</v>
      </c>
      <c r="AK29" s="30">
        <f>IFERROR(__xludf.DUMMYFUNCTION("""COMPUTED_VALUE"""),2.0)</f>
        <v>2</v>
      </c>
      <c r="AL29" s="29">
        <f>IFERROR(__xludf.DUMMYFUNCTION("""COMPUTED_VALUE"""),2.0)</f>
        <v>2</v>
      </c>
      <c r="AM29" s="30">
        <f>IFERROR(__xludf.DUMMYFUNCTION("""COMPUTED_VALUE"""),10.0)</f>
        <v>10</v>
      </c>
      <c r="AN29" s="30">
        <f>IFERROR(__xludf.DUMMYFUNCTION("""COMPUTED_VALUE"""),2.0)</f>
        <v>2</v>
      </c>
      <c r="AO29" s="32">
        <f>IFERROR(__xludf.DUMMYFUNCTION("""COMPUTED_VALUE"""),2.0)</f>
        <v>2</v>
      </c>
      <c r="AP29" s="30">
        <f>IFERROR(__xludf.DUMMYFUNCTION("""COMPUTED_VALUE"""),5.0)</f>
        <v>5</v>
      </c>
      <c r="AQ29" s="30">
        <f>IFERROR(__xludf.DUMMYFUNCTION("""COMPUTED_VALUE"""),27.0)</f>
        <v>27</v>
      </c>
      <c r="AR29" s="30">
        <f>IFERROR(__xludf.DUMMYFUNCTION("""COMPUTED_VALUE"""),2.0)</f>
        <v>2</v>
      </c>
      <c r="AS29" s="29">
        <f>IFERROR(__xludf.DUMMYFUNCTION("""COMPUTED_VALUE"""),2.0)</f>
        <v>2</v>
      </c>
      <c r="AT29" s="29">
        <f>IFERROR(__xludf.DUMMYFUNCTION("""COMPUTED_VALUE"""),0.0)</f>
        <v>0</v>
      </c>
    </row>
    <row r="30">
      <c r="A30" s="28" t="str">
        <f>IFERROR(__xludf.DUMMYFUNCTION("""COMPUTED_VALUE"""),"Чайченко Дмитрий")</f>
        <v>Чайченко Дмитрий</v>
      </c>
      <c r="B30" s="29">
        <f>IFERROR(__xludf.DUMMYFUNCTION("""COMPUTED_VALUE"""),134.0)</f>
        <v>134</v>
      </c>
      <c r="C30" s="30">
        <f>IFERROR(__xludf.DUMMYFUNCTION("""COMPUTED_VALUE"""),26.0)</f>
        <v>26</v>
      </c>
      <c r="D30" s="30">
        <f>IFERROR(__xludf.DUMMYFUNCTION("""COMPUTED_VALUE"""),18.0)</f>
        <v>18</v>
      </c>
      <c r="E30" s="30">
        <f>IFERROR(__xludf.DUMMYFUNCTION("""COMPUTED_VALUE"""),30.0)</f>
        <v>30</v>
      </c>
      <c r="F30" s="29">
        <f>IFERROR(__xludf.DUMMYFUNCTION("""COMPUTED_VALUE"""),60.0)</f>
        <v>60</v>
      </c>
      <c r="G30" s="30">
        <f>IFERROR(__xludf.DUMMYFUNCTION("""COMPUTED_VALUE"""),22.0)</f>
        <v>22</v>
      </c>
      <c r="H30" s="30">
        <f>IFERROR(__xludf.DUMMYFUNCTION("""COMPUTED_VALUE"""),4.0)</f>
        <v>4</v>
      </c>
      <c r="I30" s="30">
        <f>IFERROR(__xludf.DUMMYFUNCTION("""COMPUTED_VALUE"""),12.0)</f>
        <v>12</v>
      </c>
      <c r="J30" s="30">
        <f>IFERROR(__xludf.DUMMYFUNCTION("""COMPUTED_VALUE"""),6.0)</f>
        <v>6</v>
      </c>
      <c r="K30" s="30">
        <f>IFERROR(__xludf.DUMMYFUNCTION("""COMPUTED_VALUE"""),2.0)</f>
        <v>2</v>
      </c>
      <c r="L30" s="30">
        <f>IFERROR(__xludf.DUMMYFUNCTION("""COMPUTED_VALUE"""),12.0)</f>
        <v>12</v>
      </c>
      <c r="M30" s="30">
        <f>IFERROR(__xludf.DUMMYFUNCTION("""COMPUTED_VALUE"""),16.0)</f>
        <v>16</v>
      </c>
      <c r="N30" s="30">
        <f>IFERROR(__xludf.DUMMYFUNCTION("""COMPUTED_VALUE"""),12.0)</f>
        <v>12</v>
      </c>
      <c r="O30" s="30">
        <f>IFERROR(__xludf.DUMMYFUNCTION("""COMPUTED_VALUE"""),2.0)</f>
        <v>2</v>
      </c>
      <c r="P30" s="29">
        <f>IFERROR(__xludf.DUMMYFUNCTION("""COMPUTED_VALUE"""),46.0)</f>
        <v>46</v>
      </c>
      <c r="Q30" s="30">
        <f>IFERROR(__xludf.DUMMYFUNCTION("""COMPUTED_VALUE"""),10.0)</f>
        <v>10</v>
      </c>
      <c r="R30" s="30">
        <f>IFERROR(__xludf.DUMMYFUNCTION("""COMPUTED_VALUE"""),10.0)</f>
        <v>10</v>
      </c>
      <c r="S30" s="30">
        <f>IFERROR(__xludf.DUMMYFUNCTION("""COMPUTED_VALUE"""),2.0)</f>
        <v>2</v>
      </c>
      <c r="T30" s="31">
        <f>IFERROR(__xludf.DUMMYFUNCTION("""COMPUTED_VALUE"""),2.0)</f>
        <v>2</v>
      </c>
      <c r="U30" s="29">
        <f>IFERROR(__xludf.DUMMYFUNCTION("""COMPUTED_VALUE"""),2.0)</f>
        <v>2</v>
      </c>
      <c r="V30" s="30">
        <f>IFERROR(__xludf.DUMMYFUNCTION("""COMPUTED_VALUE"""),10.0)</f>
        <v>10</v>
      </c>
      <c r="W30" s="29">
        <f>IFERROR(__xludf.DUMMYFUNCTION("""COMPUTED_VALUE"""),2.0)</f>
        <v>2</v>
      </c>
      <c r="X30" s="30">
        <f>IFERROR(__xludf.DUMMYFUNCTION("""COMPUTED_VALUE"""),2.0)</f>
        <v>2</v>
      </c>
      <c r="Y30" s="30">
        <f>IFERROR(__xludf.DUMMYFUNCTION("""COMPUTED_VALUE"""),0.0)</f>
        <v>0</v>
      </c>
      <c r="Z30" s="30">
        <f>IFERROR(__xludf.DUMMYFUNCTION("""COMPUTED_VALUE"""),0.0)</f>
        <v>0</v>
      </c>
      <c r="AA30" s="30">
        <f>IFERROR(__xludf.DUMMYFUNCTION("""COMPUTED_VALUE"""),2.0)</f>
        <v>2</v>
      </c>
      <c r="AB30" s="30">
        <f>IFERROR(__xludf.DUMMYFUNCTION("""COMPUTED_VALUE"""),2.0)</f>
        <v>2</v>
      </c>
      <c r="AC30" s="31">
        <f>IFERROR(__xludf.DUMMYFUNCTION("""COMPUTED_VALUE"""),0.0)</f>
        <v>0</v>
      </c>
      <c r="AD30" s="29">
        <f>IFERROR(__xludf.DUMMYFUNCTION("""COMPUTED_VALUE"""),2.0)</f>
        <v>2</v>
      </c>
      <c r="AE30" s="30">
        <f>IFERROR(__xludf.DUMMYFUNCTION("""COMPUTED_VALUE"""),5.0)</f>
        <v>5</v>
      </c>
      <c r="AF30" s="30">
        <f>IFERROR(__xludf.DUMMYFUNCTION("""COMPUTED_VALUE"""),2.0)</f>
        <v>2</v>
      </c>
      <c r="AG30" s="30">
        <f>IFERROR(__xludf.DUMMYFUNCTION("""COMPUTED_VALUE"""),3.0)</f>
        <v>3</v>
      </c>
      <c r="AH30" s="30">
        <f>IFERROR(__xludf.DUMMYFUNCTION("""COMPUTED_VALUE"""),2.0)</f>
        <v>2</v>
      </c>
      <c r="AI30" s="31">
        <f>IFERROR(__xludf.DUMMYFUNCTION("""COMPUTED_VALUE"""),5.0)</f>
        <v>5</v>
      </c>
      <c r="AJ30" s="30">
        <f>IFERROR(__xludf.DUMMYFUNCTION("""COMPUTED_VALUE"""),7.0)</f>
        <v>7</v>
      </c>
      <c r="AK30" s="30">
        <f>IFERROR(__xludf.DUMMYFUNCTION("""COMPUTED_VALUE"""),2.0)</f>
        <v>2</v>
      </c>
      <c r="AL30" s="29">
        <f>IFERROR(__xludf.DUMMYFUNCTION("""COMPUTED_VALUE"""),2.0)</f>
        <v>2</v>
      </c>
      <c r="AM30" s="30">
        <f>IFERROR(__xludf.DUMMYFUNCTION("""COMPUTED_VALUE"""),10.0)</f>
        <v>10</v>
      </c>
      <c r="AN30" s="30">
        <f>IFERROR(__xludf.DUMMYFUNCTION("""COMPUTED_VALUE"""),2.0)</f>
        <v>2</v>
      </c>
      <c r="AO30" s="32">
        <f>IFERROR(__xludf.DUMMYFUNCTION("""COMPUTED_VALUE"""),2.0)</f>
        <v>2</v>
      </c>
      <c r="AP30" s="30">
        <f>IFERROR(__xludf.DUMMYFUNCTION("""COMPUTED_VALUE"""),5.0)</f>
        <v>5</v>
      </c>
      <c r="AQ30" s="30">
        <f>IFERROR(__xludf.DUMMYFUNCTION("""COMPUTED_VALUE"""),37.0)</f>
        <v>37</v>
      </c>
      <c r="AR30" s="30">
        <f>IFERROR(__xludf.DUMMYFUNCTION("""COMPUTED_VALUE"""),2.0)</f>
        <v>2</v>
      </c>
      <c r="AS30" s="29">
        <f>IFERROR(__xludf.DUMMYFUNCTION("""COMPUTED_VALUE"""),2.0)</f>
        <v>2</v>
      </c>
      <c r="AT30" s="29">
        <f>IFERROR(__xludf.DUMMYFUNCTION("""COMPUTED_VALUE"""),0.0)</f>
        <v>0</v>
      </c>
    </row>
    <row r="31">
      <c r="A31" s="28" t="str">
        <f>IFERROR(__xludf.DUMMYFUNCTION("""COMPUTED_VALUE"""),"Гугнина Евгения")</f>
        <v>Гугнина Евгения</v>
      </c>
      <c r="B31" s="29">
        <f>IFERROR(__xludf.DUMMYFUNCTION("""COMPUTED_VALUE"""),124.0)</f>
        <v>124</v>
      </c>
      <c r="C31" s="30">
        <f>IFERROR(__xludf.DUMMYFUNCTION("""COMPUTED_VALUE"""),26.0)</f>
        <v>26</v>
      </c>
      <c r="D31" s="30">
        <f>IFERROR(__xludf.DUMMYFUNCTION("""COMPUTED_VALUE"""),13.0)</f>
        <v>13</v>
      </c>
      <c r="E31" s="30">
        <f>IFERROR(__xludf.DUMMYFUNCTION("""COMPUTED_VALUE"""),34.0)</f>
        <v>34</v>
      </c>
      <c r="F31" s="29">
        <f>IFERROR(__xludf.DUMMYFUNCTION("""COMPUTED_VALUE"""),51.0)</f>
        <v>51</v>
      </c>
      <c r="G31" s="30">
        <f>IFERROR(__xludf.DUMMYFUNCTION("""COMPUTED_VALUE"""),22.0)</f>
        <v>22</v>
      </c>
      <c r="H31" s="30">
        <f>IFERROR(__xludf.DUMMYFUNCTION("""COMPUTED_VALUE"""),4.0)</f>
        <v>4</v>
      </c>
      <c r="I31" s="30">
        <f>IFERROR(__xludf.DUMMYFUNCTION("""COMPUTED_VALUE"""),10.0)</f>
        <v>10</v>
      </c>
      <c r="J31" s="30">
        <f>IFERROR(__xludf.DUMMYFUNCTION("""COMPUTED_VALUE"""),3.0)</f>
        <v>3</v>
      </c>
      <c r="K31" s="30">
        <f>IFERROR(__xludf.DUMMYFUNCTION("""COMPUTED_VALUE"""),5.0)</f>
        <v>5</v>
      </c>
      <c r="L31" s="30">
        <f>IFERROR(__xludf.DUMMYFUNCTION("""COMPUTED_VALUE"""),12.0)</f>
        <v>12</v>
      </c>
      <c r="M31" s="30">
        <f>IFERROR(__xludf.DUMMYFUNCTION("""COMPUTED_VALUE"""),17.0)</f>
        <v>17</v>
      </c>
      <c r="N31" s="30">
        <f>IFERROR(__xludf.DUMMYFUNCTION("""COMPUTED_VALUE"""),10.0)</f>
        <v>10</v>
      </c>
      <c r="O31" s="30">
        <f>IFERROR(__xludf.DUMMYFUNCTION("""COMPUTED_VALUE"""),2.0)</f>
        <v>2</v>
      </c>
      <c r="P31" s="29">
        <f>IFERROR(__xludf.DUMMYFUNCTION("""COMPUTED_VALUE"""),39.0)</f>
        <v>39</v>
      </c>
      <c r="Q31" s="30">
        <f>IFERROR(__xludf.DUMMYFUNCTION("""COMPUTED_VALUE"""),10.0)</f>
        <v>10</v>
      </c>
      <c r="R31" s="30">
        <f>IFERROR(__xludf.DUMMYFUNCTION("""COMPUTED_VALUE"""),10.0)</f>
        <v>10</v>
      </c>
      <c r="S31" s="30">
        <f>IFERROR(__xludf.DUMMYFUNCTION("""COMPUTED_VALUE"""),2.0)</f>
        <v>2</v>
      </c>
      <c r="T31" s="31">
        <f>IFERROR(__xludf.DUMMYFUNCTION("""COMPUTED_VALUE"""),2.0)</f>
        <v>2</v>
      </c>
      <c r="U31" s="29">
        <f>IFERROR(__xludf.DUMMYFUNCTION("""COMPUTED_VALUE"""),2.0)</f>
        <v>2</v>
      </c>
      <c r="V31" s="30">
        <f>IFERROR(__xludf.DUMMYFUNCTION("""COMPUTED_VALUE"""),10.0)</f>
        <v>10</v>
      </c>
      <c r="W31" s="29">
        <f>IFERROR(__xludf.DUMMYFUNCTION("""COMPUTED_VALUE"""),0.0)</f>
        <v>0</v>
      </c>
      <c r="X31" s="30">
        <f>IFERROR(__xludf.DUMMYFUNCTION("""COMPUTED_VALUE"""),1.0)</f>
        <v>1</v>
      </c>
      <c r="Y31" s="30">
        <f>IFERROR(__xludf.DUMMYFUNCTION("""COMPUTED_VALUE"""),2.0)</f>
        <v>2</v>
      </c>
      <c r="Z31" s="30">
        <f>IFERROR(__xludf.DUMMYFUNCTION("""COMPUTED_VALUE"""),0.0)</f>
        <v>0</v>
      </c>
      <c r="AA31" s="30">
        <f>IFERROR(__xludf.DUMMYFUNCTION("""COMPUTED_VALUE"""),0.0)</f>
        <v>0</v>
      </c>
      <c r="AB31" s="30">
        <f>IFERROR(__xludf.DUMMYFUNCTION("""COMPUTED_VALUE"""),0.0)</f>
        <v>0</v>
      </c>
      <c r="AC31" s="31">
        <f>IFERROR(__xludf.DUMMYFUNCTION("""COMPUTED_VALUE"""),5.0)</f>
        <v>5</v>
      </c>
      <c r="AD31" s="29">
        <f>IFERROR(__xludf.DUMMYFUNCTION("""COMPUTED_VALUE"""),0.0)</f>
        <v>0</v>
      </c>
      <c r="AE31" s="30">
        <f>IFERROR(__xludf.DUMMYFUNCTION("""COMPUTED_VALUE"""),5.0)</f>
        <v>5</v>
      </c>
      <c r="AF31" s="30">
        <f>IFERROR(__xludf.DUMMYFUNCTION("""COMPUTED_VALUE"""),2.0)</f>
        <v>2</v>
      </c>
      <c r="AG31" s="30">
        <f>IFERROR(__xludf.DUMMYFUNCTION("""COMPUTED_VALUE"""),3.0)</f>
        <v>3</v>
      </c>
      <c r="AH31" s="30">
        <f>IFERROR(__xludf.DUMMYFUNCTION("""COMPUTED_VALUE"""),2.0)</f>
        <v>2</v>
      </c>
      <c r="AI31" s="31">
        <f>IFERROR(__xludf.DUMMYFUNCTION("""COMPUTED_VALUE"""),5.0)</f>
        <v>5</v>
      </c>
      <c r="AJ31" s="30">
        <f>IFERROR(__xludf.DUMMYFUNCTION("""COMPUTED_VALUE"""),8.0)</f>
        <v>8</v>
      </c>
      <c r="AK31" s="30">
        <f>IFERROR(__xludf.DUMMYFUNCTION("""COMPUTED_VALUE"""),2.0)</f>
        <v>2</v>
      </c>
      <c r="AL31" s="29">
        <f>IFERROR(__xludf.DUMMYFUNCTION("""COMPUTED_VALUE"""),2.0)</f>
        <v>2</v>
      </c>
      <c r="AM31" s="30">
        <f>IFERROR(__xludf.DUMMYFUNCTION("""COMPUTED_VALUE"""),10.0)</f>
        <v>10</v>
      </c>
      <c r="AN31" s="30">
        <f>IFERROR(__xludf.DUMMYFUNCTION("""COMPUTED_VALUE"""),0.0)</f>
        <v>0</v>
      </c>
      <c r="AO31" s="32">
        <f>IFERROR(__xludf.DUMMYFUNCTION("""COMPUTED_VALUE"""),2.0)</f>
        <v>2</v>
      </c>
      <c r="AP31" s="30">
        <f>IFERROR(__xludf.DUMMYFUNCTION("""COMPUTED_VALUE"""),0.0)</f>
        <v>0</v>
      </c>
      <c r="AQ31" s="30">
        <f>IFERROR(__xludf.DUMMYFUNCTION("""COMPUTED_VALUE"""),35.0)</f>
        <v>35</v>
      </c>
      <c r="AR31" s="30">
        <f>IFERROR(__xludf.DUMMYFUNCTION("""COMPUTED_VALUE"""),2.0)</f>
        <v>2</v>
      </c>
      <c r="AS31" s="29">
        <f>IFERROR(__xludf.DUMMYFUNCTION("""COMPUTED_VALUE"""),2.0)</f>
        <v>2</v>
      </c>
      <c r="AT31" s="29">
        <f>IFERROR(__xludf.DUMMYFUNCTION("""COMPUTED_VALUE"""),0.0)</f>
        <v>0</v>
      </c>
    </row>
    <row r="32">
      <c r="A32" s="28" t="str">
        <f>IFERROR(__xludf.DUMMYFUNCTION("""COMPUTED_VALUE"""),"Гречка Алексей")</f>
        <v>Гречка Алексей</v>
      </c>
      <c r="B32" s="29">
        <f>IFERROR(__xludf.DUMMYFUNCTION("""COMPUTED_VALUE"""),42.0)</f>
        <v>42</v>
      </c>
      <c r="C32" s="30">
        <f>IFERROR(__xludf.DUMMYFUNCTION("""COMPUTED_VALUE"""),10.0)</f>
        <v>10</v>
      </c>
      <c r="D32" s="30">
        <f>IFERROR(__xludf.DUMMYFUNCTION("""COMPUTED_VALUE"""),10.0)</f>
        <v>10</v>
      </c>
      <c r="E32" s="30">
        <f>IFERROR(__xludf.DUMMYFUNCTION("""COMPUTED_VALUE"""),17.0)</f>
        <v>17</v>
      </c>
      <c r="F32" s="29">
        <f>IFERROR(__xludf.DUMMYFUNCTION("""COMPUTED_VALUE"""),5.0)</f>
        <v>5</v>
      </c>
      <c r="G32" s="30">
        <f>IFERROR(__xludf.DUMMYFUNCTION("""COMPUTED_VALUE"""),10.0)</f>
        <v>10</v>
      </c>
      <c r="H32" s="30">
        <f>IFERROR(__xludf.DUMMYFUNCTION("""COMPUTED_VALUE"""),0.0)</f>
        <v>0</v>
      </c>
      <c r="I32" s="30">
        <f>IFERROR(__xludf.DUMMYFUNCTION("""COMPUTED_VALUE"""),10.0)</f>
        <v>10</v>
      </c>
      <c r="J32" s="30">
        <f>IFERROR(__xludf.DUMMYFUNCTION("""COMPUTED_VALUE"""),0.0)</f>
        <v>0</v>
      </c>
      <c r="K32" s="30">
        <f>IFERROR(__xludf.DUMMYFUNCTION("""COMPUTED_VALUE"""),5.0)</f>
        <v>5</v>
      </c>
      <c r="L32" s="30">
        <f>IFERROR(__xludf.DUMMYFUNCTION("""COMPUTED_VALUE"""),7.0)</f>
        <v>7</v>
      </c>
      <c r="M32" s="30">
        <f>IFERROR(__xludf.DUMMYFUNCTION("""COMPUTED_VALUE"""),5.0)</f>
        <v>5</v>
      </c>
      <c r="N32" s="30">
        <f>IFERROR(__xludf.DUMMYFUNCTION("""COMPUTED_VALUE"""),0.0)</f>
        <v>0</v>
      </c>
      <c r="O32" s="30">
        <f>IFERROR(__xludf.DUMMYFUNCTION("""COMPUTED_VALUE"""),0.0)</f>
        <v>0</v>
      </c>
      <c r="P32" s="29">
        <f>IFERROR(__xludf.DUMMYFUNCTION("""COMPUTED_VALUE"""),5.0)</f>
        <v>5</v>
      </c>
      <c r="Q32" s="30">
        <f>IFERROR(__xludf.DUMMYFUNCTION("""COMPUTED_VALUE"""),10.0)</f>
        <v>10</v>
      </c>
      <c r="R32" s="30">
        <f>IFERROR(__xludf.DUMMYFUNCTION("""COMPUTED_VALUE"""),0.0)</f>
        <v>0</v>
      </c>
      <c r="S32" s="30">
        <f>IFERROR(__xludf.DUMMYFUNCTION("""COMPUTED_VALUE"""),0.0)</f>
        <v>0</v>
      </c>
      <c r="T32" s="31">
        <f>IFERROR(__xludf.DUMMYFUNCTION("""COMPUTED_VALUE"""),0.0)</f>
        <v>0</v>
      </c>
      <c r="U32" s="29">
        <f>IFERROR(__xludf.DUMMYFUNCTION("""COMPUTED_VALUE"""),0.0)</f>
        <v>0</v>
      </c>
      <c r="V32" s="30">
        <f>IFERROR(__xludf.DUMMYFUNCTION("""COMPUTED_VALUE"""),10.0)</f>
        <v>10</v>
      </c>
      <c r="W32" s="29">
        <f>IFERROR(__xludf.DUMMYFUNCTION("""COMPUTED_VALUE"""),0.0)</f>
        <v>0</v>
      </c>
      <c r="X32" s="30">
        <f>IFERROR(__xludf.DUMMYFUNCTION("""COMPUTED_VALUE"""),0.0)</f>
        <v>0</v>
      </c>
      <c r="Y32" s="30">
        <f>IFERROR(__xludf.DUMMYFUNCTION("""COMPUTED_VALUE"""),0.0)</f>
        <v>0</v>
      </c>
      <c r="Z32" s="30">
        <f>IFERROR(__xludf.DUMMYFUNCTION("""COMPUTED_VALUE"""),0.0)</f>
        <v>0</v>
      </c>
      <c r="AA32" s="30">
        <f>IFERROR(__xludf.DUMMYFUNCTION("""COMPUTED_VALUE"""),0.0)</f>
        <v>0</v>
      </c>
      <c r="AB32" s="30">
        <f>IFERROR(__xludf.DUMMYFUNCTION("""COMPUTED_VALUE"""),0.0)</f>
        <v>0</v>
      </c>
      <c r="AC32" s="31">
        <f>IFERROR(__xludf.DUMMYFUNCTION("""COMPUTED_VALUE"""),5.0)</f>
        <v>5</v>
      </c>
      <c r="AD32" s="29">
        <f>IFERROR(__xludf.DUMMYFUNCTION("""COMPUTED_VALUE"""),0.0)</f>
        <v>0</v>
      </c>
      <c r="AE32" s="30">
        <f>IFERROR(__xludf.DUMMYFUNCTION("""COMPUTED_VALUE"""),5.0)</f>
        <v>5</v>
      </c>
      <c r="AF32" s="30">
        <f>IFERROR(__xludf.DUMMYFUNCTION("""COMPUTED_VALUE"""),1.0)</f>
        <v>1</v>
      </c>
      <c r="AG32" s="30">
        <f>IFERROR(__xludf.DUMMYFUNCTION("""COMPUTED_VALUE"""),1.0)</f>
        <v>1</v>
      </c>
      <c r="AH32" s="30">
        <f>IFERROR(__xludf.DUMMYFUNCTION("""COMPUTED_VALUE"""),0.0)</f>
        <v>0</v>
      </c>
      <c r="AI32" s="31">
        <f>IFERROR(__xludf.DUMMYFUNCTION("""COMPUTED_VALUE"""),5.0)</f>
        <v>5</v>
      </c>
      <c r="AJ32" s="30">
        <f>IFERROR(__xludf.DUMMYFUNCTION("""COMPUTED_VALUE"""),0.0)</f>
        <v>0</v>
      </c>
      <c r="AK32" s="30">
        <f>IFERROR(__xludf.DUMMYFUNCTION("""COMPUTED_VALUE"""),0.0)</f>
        <v>0</v>
      </c>
      <c r="AL32" s="29">
        <f>IFERROR(__xludf.DUMMYFUNCTION("""COMPUTED_VALUE"""),0.0)</f>
        <v>0</v>
      </c>
      <c r="AM32" s="30">
        <f>IFERROR(__xludf.DUMMYFUNCTION("""COMPUTED_VALUE"""),0.0)</f>
        <v>0</v>
      </c>
      <c r="AN32" s="30">
        <f>IFERROR(__xludf.DUMMYFUNCTION("""COMPUTED_VALUE"""),0.0)</f>
        <v>0</v>
      </c>
      <c r="AO32" s="32">
        <f>IFERROR(__xludf.DUMMYFUNCTION("""COMPUTED_VALUE"""),0.0)</f>
        <v>0</v>
      </c>
      <c r="AP32" s="30">
        <f>IFERROR(__xludf.DUMMYFUNCTION("""COMPUTED_VALUE"""),5.0)</f>
        <v>5</v>
      </c>
      <c r="AQ32" s="30">
        <f>IFERROR(__xludf.DUMMYFUNCTION("""COMPUTED_VALUE"""),0.0)</f>
        <v>0</v>
      </c>
      <c r="AR32" s="30">
        <f>IFERROR(__xludf.DUMMYFUNCTION("""COMPUTED_VALUE"""),0.0)</f>
        <v>0</v>
      </c>
      <c r="AS32" s="29">
        <f>IFERROR(__xludf.DUMMYFUNCTION("""COMPUTED_VALUE"""),0.0)</f>
        <v>0</v>
      </c>
      <c r="AT32" s="29">
        <f>IFERROR(__xludf.DUMMYFUNCTION("""COMPUTED_VALUE"""),0.0)</f>
        <v>0</v>
      </c>
    </row>
    <row r="33">
      <c r="A33" s="28" t="str">
        <f>IFERROR(__xludf.DUMMYFUNCTION("""COMPUTED_VALUE"""),"Гареева Марина")</f>
        <v>Гареева Марина</v>
      </c>
      <c r="B33" s="29">
        <f>IFERROR(__xludf.DUMMYFUNCTION("""COMPUTED_VALUE"""),87.0)</f>
        <v>87</v>
      </c>
      <c r="C33" s="30">
        <f>IFERROR(__xludf.DUMMYFUNCTION("""COMPUTED_VALUE"""),26.0)</f>
        <v>26</v>
      </c>
      <c r="D33" s="30">
        <f>IFERROR(__xludf.DUMMYFUNCTION("""COMPUTED_VALUE"""),19.0)</f>
        <v>19</v>
      </c>
      <c r="E33" s="30">
        <f>IFERROR(__xludf.DUMMYFUNCTION("""COMPUTED_VALUE"""),26.0)</f>
        <v>26</v>
      </c>
      <c r="F33" s="29">
        <f>IFERROR(__xludf.DUMMYFUNCTION("""COMPUTED_VALUE"""),16.0)</f>
        <v>16</v>
      </c>
      <c r="G33" s="30">
        <f>IFERROR(__xludf.DUMMYFUNCTION("""COMPUTED_VALUE"""),22.0)</f>
        <v>22</v>
      </c>
      <c r="H33" s="30">
        <f>IFERROR(__xludf.DUMMYFUNCTION("""COMPUTED_VALUE"""),4.0)</f>
        <v>4</v>
      </c>
      <c r="I33" s="30">
        <f>IFERROR(__xludf.DUMMYFUNCTION("""COMPUTED_VALUE"""),2.0)</f>
        <v>2</v>
      </c>
      <c r="J33" s="30">
        <f>IFERROR(__xludf.DUMMYFUNCTION("""COMPUTED_VALUE"""),17.0)</f>
        <v>17</v>
      </c>
      <c r="K33" s="30">
        <f>IFERROR(__xludf.DUMMYFUNCTION("""COMPUTED_VALUE"""),7.0)</f>
        <v>7</v>
      </c>
      <c r="L33" s="30">
        <f>IFERROR(__xludf.DUMMYFUNCTION("""COMPUTED_VALUE"""),12.0)</f>
        <v>12</v>
      </c>
      <c r="M33" s="30">
        <f>IFERROR(__xludf.DUMMYFUNCTION("""COMPUTED_VALUE"""),7.0)</f>
        <v>7</v>
      </c>
      <c r="N33" s="30">
        <f>IFERROR(__xludf.DUMMYFUNCTION("""COMPUTED_VALUE"""),12.0)</f>
        <v>12</v>
      </c>
      <c r="O33" s="30">
        <f>IFERROR(__xludf.DUMMYFUNCTION("""COMPUTED_VALUE"""),0.0)</f>
        <v>0</v>
      </c>
      <c r="P33" s="29">
        <f>IFERROR(__xludf.DUMMYFUNCTION("""COMPUTED_VALUE"""),4.0)</f>
        <v>4</v>
      </c>
      <c r="Q33" s="30">
        <f>IFERROR(__xludf.DUMMYFUNCTION("""COMPUTED_VALUE"""),10.0)</f>
        <v>10</v>
      </c>
      <c r="R33" s="30">
        <f>IFERROR(__xludf.DUMMYFUNCTION("""COMPUTED_VALUE"""),10.0)</f>
        <v>10</v>
      </c>
      <c r="S33" s="30">
        <f>IFERROR(__xludf.DUMMYFUNCTION("""COMPUTED_VALUE"""),2.0)</f>
        <v>2</v>
      </c>
      <c r="T33" s="31">
        <f>IFERROR(__xludf.DUMMYFUNCTION("""COMPUTED_VALUE"""),2.0)</f>
        <v>2</v>
      </c>
      <c r="U33" s="29">
        <f>IFERROR(__xludf.DUMMYFUNCTION("""COMPUTED_VALUE"""),2.0)</f>
        <v>2</v>
      </c>
      <c r="V33" s="30">
        <f>IFERROR(__xludf.DUMMYFUNCTION("""COMPUTED_VALUE"""),0.0)</f>
        <v>0</v>
      </c>
      <c r="W33" s="29">
        <f>IFERROR(__xludf.DUMMYFUNCTION("""COMPUTED_VALUE"""),2.0)</f>
        <v>2</v>
      </c>
      <c r="X33" s="30">
        <f>IFERROR(__xludf.DUMMYFUNCTION("""COMPUTED_VALUE"""),2.0)</f>
        <v>2</v>
      </c>
      <c r="Y33" s="30">
        <f>IFERROR(__xludf.DUMMYFUNCTION("""COMPUTED_VALUE"""),3.0)</f>
        <v>3</v>
      </c>
      <c r="Z33" s="30">
        <f>IFERROR(__xludf.DUMMYFUNCTION("""COMPUTED_VALUE"""),8.0)</f>
        <v>8</v>
      </c>
      <c r="AA33" s="30">
        <f>IFERROR(__xludf.DUMMYFUNCTION("""COMPUTED_VALUE"""),2.0)</f>
        <v>2</v>
      </c>
      <c r="AB33" s="30">
        <f>IFERROR(__xludf.DUMMYFUNCTION("""COMPUTED_VALUE"""),2.0)</f>
        <v>2</v>
      </c>
      <c r="AC33" s="31">
        <f>IFERROR(__xludf.DUMMYFUNCTION("""COMPUTED_VALUE"""),5.0)</f>
        <v>5</v>
      </c>
      <c r="AD33" s="29">
        <f>IFERROR(__xludf.DUMMYFUNCTION("""COMPUTED_VALUE"""),2.0)</f>
        <v>2</v>
      </c>
      <c r="AE33" s="30">
        <f>IFERROR(__xludf.DUMMYFUNCTION("""COMPUTED_VALUE"""),5.0)</f>
        <v>5</v>
      </c>
      <c r="AF33" s="30">
        <f>IFERROR(__xludf.DUMMYFUNCTION("""COMPUTED_VALUE"""),2.0)</f>
        <v>2</v>
      </c>
      <c r="AG33" s="30">
        <f>IFERROR(__xludf.DUMMYFUNCTION("""COMPUTED_VALUE"""),3.0)</f>
        <v>3</v>
      </c>
      <c r="AH33" s="30">
        <f>IFERROR(__xludf.DUMMYFUNCTION("""COMPUTED_VALUE"""),2.0)</f>
        <v>2</v>
      </c>
      <c r="AI33" s="31">
        <f>IFERROR(__xludf.DUMMYFUNCTION("""COMPUTED_VALUE"""),5.0)</f>
        <v>5</v>
      </c>
      <c r="AJ33" s="30">
        <f>IFERROR(__xludf.DUMMYFUNCTION("""COMPUTED_VALUE"""),0.0)</f>
        <v>0</v>
      </c>
      <c r="AK33" s="30">
        <f>IFERROR(__xludf.DUMMYFUNCTION("""COMPUTED_VALUE"""),2.0)</f>
        <v>2</v>
      </c>
      <c r="AL33" s="29">
        <f>IFERROR(__xludf.DUMMYFUNCTION("""COMPUTED_VALUE"""),0.0)</f>
        <v>0</v>
      </c>
      <c r="AM33" s="30">
        <f>IFERROR(__xludf.DUMMYFUNCTION("""COMPUTED_VALUE"""),10.0)</f>
        <v>10</v>
      </c>
      <c r="AN33" s="30">
        <f>IFERROR(__xludf.DUMMYFUNCTION("""COMPUTED_VALUE"""),2.0)</f>
        <v>2</v>
      </c>
      <c r="AO33" s="32">
        <f>IFERROR(__xludf.DUMMYFUNCTION("""COMPUTED_VALUE"""),0.0)</f>
        <v>0</v>
      </c>
      <c r="AP33" s="30">
        <f>IFERROR(__xludf.DUMMYFUNCTION("""COMPUTED_VALUE"""),0.0)</f>
        <v>0</v>
      </c>
      <c r="AQ33" s="30">
        <f>IFERROR(__xludf.DUMMYFUNCTION("""COMPUTED_VALUE"""),0.0)</f>
        <v>0</v>
      </c>
      <c r="AR33" s="30">
        <f>IFERROR(__xludf.DUMMYFUNCTION("""COMPUTED_VALUE"""),2.0)</f>
        <v>2</v>
      </c>
      <c r="AS33" s="29">
        <f>IFERROR(__xludf.DUMMYFUNCTION("""COMPUTED_VALUE"""),2.0)</f>
        <v>2</v>
      </c>
      <c r="AT33" s="29">
        <f>IFERROR(__xludf.DUMMYFUNCTION("""COMPUTED_VALUE"""),0.0)</f>
        <v>0</v>
      </c>
    </row>
    <row r="34">
      <c r="A34" s="28" t="str">
        <f>IFERROR(__xludf.DUMMYFUNCTION("""COMPUTED_VALUE"""),"Евдокимова Юлия")</f>
        <v>Евдокимова Юлия</v>
      </c>
      <c r="B34" s="29">
        <f>IFERROR(__xludf.DUMMYFUNCTION("""COMPUTED_VALUE"""),111.0)</f>
        <v>111</v>
      </c>
      <c r="C34" s="30">
        <f>IFERROR(__xludf.DUMMYFUNCTION("""COMPUTED_VALUE"""),26.0)</f>
        <v>26</v>
      </c>
      <c r="D34" s="30">
        <f>IFERROR(__xludf.DUMMYFUNCTION("""COMPUTED_VALUE"""),22.0)</f>
        <v>22</v>
      </c>
      <c r="E34" s="30">
        <f>IFERROR(__xludf.DUMMYFUNCTION("""COMPUTED_VALUE"""),21.0)</f>
        <v>21</v>
      </c>
      <c r="F34" s="29">
        <f>IFERROR(__xludf.DUMMYFUNCTION("""COMPUTED_VALUE"""),42.0)</f>
        <v>42</v>
      </c>
      <c r="G34" s="30">
        <f>IFERROR(__xludf.DUMMYFUNCTION("""COMPUTED_VALUE"""),22.0)</f>
        <v>22</v>
      </c>
      <c r="H34" s="30">
        <f>IFERROR(__xludf.DUMMYFUNCTION("""COMPUTED_VALUE"""),4.0)</f>
        <v>4</v>
      </c>
      <c r="I34" s="30">
        <f>IFERROR(__xludf.DUMMYFUNCTION("""COMPUTED_VALUE"""),12.0)</f>
        <v>12</v>
      </c>
      <c r="J34" s="30">
        <f>IFERROR(__xludf.DUMMYFUNCTION("""COMPUTED_VALUE"""),10.0)</f>
        <v>10</v>
      </c>
      <c r="K34" s="30">
        <f>IFERROR(__xludf.DUMMYFUNCTION("""COMPUTED_VALUE"""),7.0)</f>
        <v>7</v>
      </c>
      <c r="L34" s="30">
        <f>IFERROR(__xludf.DUMMYFUNCTION("""COMPUTED_VALUE"""),9.0)</f>
        <v>9</v>
      </c>
      <c r="M34" s="30">
        <f>IFERROR(__xludf.DUMMYFUNCTION("""COMPUTED_VALUE"""),5.0)</f>
        <v>5</v>
      </c>
      <c r="N34" s="30">
        <f>IFERROR(__xludf.DUMMYFUNCTION("""COMPUTED_VALUE"""),2.0)</f>
        <v>2</v>
      </c>
      <c r="O34" s="30">
        <f>IFERROR(__xludf.DUMMYFUNCTION("""COMPUTED_VALUE"""),2.0)</f>
        <v>2</v>
      </c>
      <c r="P34" s="29">
        <f>IFERROR(__xludf.DUMMYFUNCTION("""COMPUTED_VALUE"""),38.0)</f>
        <v>38</v>
      </c>
      <c r="Q34" s="30">
        <f>IFERROR(__xludf.DUMMYFUNCTION("""COMPUTED_VALUE"""),10.0)</f>
        <v>10</v>
      </c>
      <c r="R34" s="30">
        <f>IFERROR(__xludf.DUMMYFUNCTION("""COMPUTED_VALUE"""),10.0)</f>
        <v>10</v>
      </c>
      <c r="S34" s="30">
        <f>IFERROR(__xludf.DUMMYFUNCTION("""COMPUTED_VALUE"""),2.0)</f>
        <v>2</v>
      </c>
      <c r="T34" s="31">
        <f>IFERROR(__xludf.DUMMYFUNCTION("""COMPUTED_VALUE"""),2.0)</f>
        <v>2</v>
      </c>
      <c r="U34" s="29">
        <f>IFERROR(__xludf.DUMMYFUNCTION("""COMPUTED_VALUE"""),2.0)</f>
        <v>2</v>
      </c>
      <c r="V34" s="30">
        <f>IFERROR(__xludf.DUMMYFUNCTION("""COMPUTED_VALUE"""),10.0)</f>
        <v>10</v>
      </c>
      <c r="W34" s="29">
        <f>IFERROR(__xludf.DUMMYFUNCTION("""COMPUTED_VALUE"""),2.0)</f>
        <v>2</v>
      </c>
      <c r="X34" s="30">
        <f>IFERROR(__xludf.DUMMYFUNCTION("""COMPUTED_VALUE"""),1.0)</f>
        <v>1</v>
      </c>
      <c r="Y34" s="30">
        <f>IFERROR(__xludf.DUMMYFUNCTION("""COMPUTED_VALUE"""),0.0)</f>
        <v>0</v>
      </c>
      <c r="Z34" s="30">
        <f>IFERROR(__xludf.DUMMYFUNCTION("""COMPUTED_VALUE"""),5.0)</f>
        <v>5</v>
      </c>
      <c r="AA34" s="30">
        <f>IFERROR(__xludf.DUMMYFUNCTION("""COMPUTED_VALUE"""),2.0)</f>
        <v>2</v>
      </c>
      <c r="AB34" s="30">
        <f>IFERROR(__xludf.DUMMYFUNCTION("""COMPUTED_VALUE"""),2.0)</f>
        <v>2</v>
      </c>
      <c r="AC34" s="31">
        <f>IFERROR(__xludf.DUMMYFUNCTION("""COMPUTED_VALUE"""),5.0)</f>
        <v>5</v>
      </c>
      <c r="AD34" s="29">
        <f>IFERROR(__xludf.DUMMYFUNCTION("""COMPUTED_VALUE"""),2.0)</f>
        <v>2</v>
      </c>
      <c r="AE34" s="30">
        <f>IFERROR(__xludf.DUMMYFUNCTION("""COMPUTED_VALUE"""),5.0)</f>
        <v>5</v>
      </c>
      <c r="AF34" s="30">
        <f>IFERROR(__xludf.DUMMYFUNCTION("""COMPUTED_VALUE"""),1.0)</f>
        <v>1</v>
      </c>
      <c r="AG34" s="30">
        <f>IFERROR(__xludf.DUMMYFUNCTION("""COMPUTED_VALUE"""),3.0)</f>
        <v>3</v>
      </c>
      <c r="AH34" s="30">
        <f>IFERROR(__xludf.DUMMYFUNCTION("""COMPUTED_VALUE"""),0.0)</f>
        <v>0</v>
      </c>
      <c r="AI34" s="31">
        <f>IFERROR(__xludf.DUMMYFUNCTION("""COMPUTED_VALUE"""),5.0)</f>
        <v>5</v>
      </c>
      <c r="AJ34" s="30">
        <f>IFERROR(__xludf.DUMMYFUNCTION("""COMPUTED_VALUE"""),0.0)</f>
        <v>0</v>
      </c>
      <c r="AK34" s="30">
        <f>IFERROR(__xludf.DUMMYFUNCTION("""COMPUTED_VALUE"""),0.0)</f>
        <v>0</v>
      </c>
      <c r="AL34" s="29">
        <f>IFERROR(__xludf.DUMMYFUNCTION("""COMPUTED_VALUE"""),0.0)</f>
        <v>0</v>
      </c>
      <c r="AM34" s="30">
        <f>IFERROR(__xludf.DUMMYFUNCTION("""COMPUTED_VALUE"""),0.0)</f>
        <v>0</v>
      </c>
      <c r="AN34" s="30">
        <f>IFERROR(__xludf.DUMMYFUNCTION("""COMPUTED_VALUE"""),2.0)</f>
        <v>2</v>
      </c>
      <c r="AO34" s="32">
        <f>IFERROR(__xludf.DUMMYFUNCTION("""COMPUTED_VALUE"""),2.0)</f>
        <v>2</v>
      </c>
      <c r="AP34" s="30">
        <f>IFERROR(__xludf.DUMMYFUNCTION("""COMPUTED_VALUE"""),5.0)</f>
        <v>5</v>
      </c>
      <c r="AQ34" s="30">
        <f>IFERROR(__xludf.DUMMYFUNCTION("""COMPUTED_VALUE"""),29.0)</f>
        <v>29</v>
      </c>
      <c r="AR34" s="30">
        <f>IFERROR(__xludf.DUMMYFUNCTION("""COMPUTED_VALUE"""),2.0)</f>
        <v>2</v>
      </c>
      <c r="AS34" s="29">
        <f>IFERROR(__xludf.DUMMYFUNCTION("""COMPUTED_VALUE"""),2.0)</f>
        <v>2</v>
      </c>
      <c r="AT34" s="29">
        <f>IFERROR(__xludf.DUMMYFUNCTION("""COMPUTED_VALUE"""),0.0)</f>
        <v>0</v>
      </c>
    </row>
    <row r="35">
      <c r="A35" s="28" t="str">
        <f>IFERROR(__xludf.DUMMYFUNCTION("""COMPUTED_VALUE"""),"Бережная Ирина")</f>
        <v>Бережная Ирина</v>
      </c>
      <c r="B35" s="29">
        <f>IFERROR(__xludf.DUMMYFUNCTION("""COMPUTED_VALUE"""),127.0)</f>
        <v>127</v>
      </c>
      <c r="C35" s="30">
        <f>IFERROR(__xludf.DUMMYFUNCTION("""COMPUTED_VALUE"""),26.0)</f>
        <v>26</v>
      </c>
      <c r="D35" s="30">
        <f>IFERROR(__xludf.DUMMYFUNCTION("""COMPUTED_VALUE"""),28.0)</f>
        <v>28</v>
      </c>
      <c r="E35" s="30">
        <f>IFERROR(__xludf.DUMMYFUNCTION("""COMPUTED_VALUE"""),24.0)</f>
        <v>24</v>
      </c>
      <c r="F35" s="29">
        <f>IFERROR(__xludf.DUMMYFUNCTION("""COMPUTED_VALUE"""),49.0)</f>
        <v>49</v>
      </c>
      <c r="G35" s="30">
        <f>IFERROR(__xludf.DUMMYFUNCTION("""COMPUTED_VALUE"""),22.0)</f>
        <v>22</v>
      </c>
      <c r="H35" s="30">
        <f>IFERROR(__xludf.DUMMYFUNCTION("""COMPUTED_VALUE"""),4.0)</f>
        <v>4</v>
      </c>
      <c r="I35" s="30">
        <f>IFERROR(__xludf.DUMMYFUNCTION("""COMPUTED_VALUE"""),12.0)</f>
        <v>12</v>
      </c>
      <c r="J35" s="30">
        <f>IFERROR(__xludf.DUMMYFUNCTION("""COMPUTED_VALUE"""),16.0)</f>
        <v>16</v>
      </c>
      <c r="K35" s="30">
        <f>IFERROR(__xludf.DUMMYFUNCTION("""COMPUTED_VALUE"""),7.0)</f>
        <v>7</v>
      </c>
      <c r="L35" s="30">
        <f>IFERROR(__xludf.DUMMYFUNCTION("""COMPUTED_VALUE"""),12.0)</f>
        <v>12</v>
      </c>
      <c r="M35" s="30">
        <f>IFERROR(__xludf.DUMMYFUNCTION("""COMPUTED_VALUE"""),5.0)</f>
        <v>5</v>
      </c>
      <c r="N35" s="30">
        <f>IFERROR(__xludf.DUMMYFUNCTION("""COMPUTED_VALUE"""),2.0)</f>
        <v>2</v>
      </c>
      <c r="O35" s="30">
        <f>IFERROR(__xludf.DUMMYFUNCTION("""COMPUTED_VALUE"""),2.0)</f>
        <v>2</v>
      </c>
      <c r="P35" s="29">
        <f>IFERROR(__xludf.DUMMYFUNCTION("""COMPUTED_VALUE"""),45.0)</f>
        <v>45</v>
      </c>
      <c r="Q35" s="30">
        <f>IFERROR(__xludf.DUMMYFUNCTION("""COMPUTED_VALUE"""),10.0)</f>
        <v>10</v>
      </c>
      <c r="R35" s="30">
        <f>IFERROR(__xludf.DUMMYFUNCTION("""COMPUTED_VALUE"""),10.0)</f>
        <v>10</v>
      </c>
      <c r="S35" s="30">
        <f>IFERROR(__xludf.DUMMYFUNCTION("""COMPUTED_VALUE"""),2.0)</f>
        <v>2</v>
      </c>
      <c r="T35" s="31">
        <f>IFERROR(__xludf.DUMMYFUNCTION("""COMPUTED_VALUE"""),2.0)</f>
        <v>2</v>
      </c>
      <c r="U35" s="29">
        <f>IFERROR(__xludf.DUMMYFUNCTION("""COMPUTED_VALUE"""),2.0)</f>
        <v>2</v>
      </c>
      <c r="V35" s="30">
        <f>IFERROR(__xludf.DUMMYFUNCTION("""COMPUTED_VALUE"""),10.0)</f>
        <v>10</v>
      </c>
      <c r="W35" s="29">
        <f>IFERROR(__xludf.DUMMYFUNCTION("""COMPUTED_VALUE"""),2.0)</f>
        <v>2</v>
      </c>
      <c r="X35" s="30">
        <f>IFERROR(__xludf.DUMMYFUNCTION("""COMPUTED_VALUE"""),2.0)</f>
        <v>2</v>
      </c>
      <c r="Y35" s="30">
        <f>IFERROR(__xludf.DUMMYFUNCTION("""COMPUTED_VALUE"""),3.0)</f>
        <v>3</v>
      </c>
      <c r="Z35" s="30">
        <f>IFERROR(__xludf.DUMMYFUNCTION("""COMPUTED_VALUE"""),7.0)</f>
        <v>7</v>
      </c>
      <c r="AA35" s="30">
        <f>IFERROR(__xludf.DUMMYFUNCTION("""COMPUTED_VALUE"""),2.0)</f>
        <v>2</v>
      </c>
      <c r="AB35" s="30">
        <f>IFERROR(__xludf.DUMMYFUNCTION("""COMPUTED_VALUE"""),2.0)</f>
        <v>2</v>
      </c>
      <c r="AC35" s="31">
        <f>IFERROR(__xludf.DUMMYFUNCTION("""COMPUTED_VALUE"""),5.0)</f>
        <v>5</v>
      </c>
      <c r="AD35" s="29">
        <f>IFERROR(__xludf.DUMMYFUNCTION("""COMPUTED_VALUE"""),2.0)</f>
        <v>2</v>
      </c>
      <c r="AE35" s="30">
        <f>IFERROR(__xludf.DUMMYFUNCTION("""COMPUTED_VALUE"""),5.0)</f>
        <v>5</v>
      </c>
      <c r="AF35" s="30">
        <f>IFERROR(__xludf.DUMMYFUNCTION("""COMPUTED_VALUE"""),2.0)</f>
        <v>2</v>
      </c>
      <c r="AG35" s="30">
        <f>IFERROR(__xludf.DUMMYFUNCTION("""COMPUTED_VALUE"""),3.0)</f>
        <v>3</v>
      </c>
      <c r="AH35" s="30">
        <f>IFERROR(__xludf.DUMMYFUNCTION("""COMPUTED_VALUE"""),2.0)</f>
        <v>2</v>
      </c>
      <c r="AI35" s="31">
        <f>IFERROR(__xludf.DUMMYFUNCTION("""COMPUTED_VALUE"""),5.0)</f>
        <v>5</v>
      </c>
      <c r="AJ35" s="30">
        <f>IFERROR(__xludf.DUMMYFUNCTION("""COMPUTED_VALUE"""),0.0)</f>
        <v>0</v>
      </c>
      <c r="AK35" s="30">
        <f>IFERROR(__xludf.DUMMYFUNCTION("""COMPUTED_VALUE"""),0.0)</f>
        <v>0</v>
      </c>
      <c r="AL35" s="29">
        <f>IFERROR(__xludf.DUMMYFUNCTION("""COMPUTED_VALUE"""),0.0)</f>
        <v>0</v>
      </c>
      <c r="AM35" s="30">
        <f>IFERROR(__xludf.DUMMYFUNCTION("""COMPUTED_VALUE"""),0.0)</f>
        <v>0</v>
      </c>
      <c r="AN35" s="30">
        <f>IFERROR(__xludf.DUMMYFUNCTION("""COMPUTED_VALUE"""),2.0)</f>
        <v>2</v>
      </c>
      <c r="AO35" s="32">
        <f>IFERROR(__xludf.DUMMYFUNCTION("""COMPUTED_VALUE"""),2.0)</f>
        <v>2</v>
      </c>
      <c r="AP35" s="30">
        <f>IFERROR(__xludf.DUMMYFUNCTION("""COMPUTED_VALUE"""),5.0)</f>
        <v>5</v>
      </c>
      <c r="AQ35" s="30">
        <f>IFERROR(__xludf.DUMMYFUNCTION("""COMPUTED_VALUE"""),36.0)</f>
        <v>36</v>
      </c>
      <c r="AR35" s="30">
        <f>IFERROR(__xludf.DUMMYFUNCTION("""COMPUTED_VALUE"""),2.0)</f>
        <v>2</v>
      </c>
      <c r="AS35" s="29">
        <f>IFERROR(__xludf.DUMMYFUNCTION("""COMPUTED_VALUE"""),2.0)</f>
        <v>2</v>
      </c>
      <c r="AT35" s="29">
        <f>IFERROR(__xludf.DUMMYFUNCTION("""COMPUTED_VALUE"""),0.0)</f>
        <v>0</v>
      </c>
    </row>
    <row r="36">
      <c r="A36" s="28" t="str">
        <f>IFERROR(__xludf.DUMMYFUNCTION("""COMPUTED_VALUE"""),"Патрушева Анастасия")</f>
        <v>Патрушева Анастасия</v>
      </c>
      <c r="B36" s="29">
        <f>IFERROR(__xludf.DUMMYFUNCTION("""COMPUTED_VALUE"""),162.0)</f>
        <v>162</v>
      </c>
      <c r="C36" s="30">
        <f>IFERROR(__xludf.DUMMYFUNCTION("""COMPUTED_VALUE"""),26.0)</f>
        <v>26</v>
      </c>
      <c r="D36" s="30">
        <f>IFERROR(__xludf.DUMMYFUNCTION("""COMPUTED_VALUE"""),30.0)</f>
        <v>30</v>
      </c>
      <c r="E36" s="30">
        <f>IFERROR(__xludf.DUMMYFUNCTION("""COMPUTED_VALUE"""),38.0)</f>
        <v>38</v>
      </c>
      <c r="F36" s="29">
        <f>IFERROR(__xludf.DUMMYFUNCTION("""COMPUTED_VALUE"""),68.0)</f>
        <v>68</v>
      </c>
      <c r="G36" s="30">
        <f>IFERROR(__xludf.DUMMYFUNCTION("""COMPUTED_VALUE"""),22.0)</f>
        <v>22</v>
      </c>
      <c r="H36" s="30">
        <f>IFERROR(__xludf.DUMMYFUNCTION("""COMPUTED_VALUE"""),4.0)</f>
        <v>4</v>
      </c>
      <c r="I36" s="30">
        <f>IFERROR(__xludf.DUMMYFUNCTION("""COMPUTED_VALUE"""),12.0)</f>
        <v>12</v>
      </c>
      <c r="J36" s="30">
        <f>IFERROR(__xludf.DUMMYFUNCTION("""COMPUTED_VALUE"""),18.0)</f>
        <v>18</v>
      </c>
      <c r="K36" s="30">
        <f>IFERROR(__xludf.DUMMYFUNCTION("""COMPUTED_VALUE"""),7.0)</f>
        <v>7</v>
      </c>
      <c r="L36" s="30">
        <f>IFERROR(__xludf.DUMMYFUNCTION("""COMPUTED_VALUE"""),12.0)</f>
        <v>12</v>
      </c>
      <c r="M36" s="30">
        <f>IFERROR(__xludf.DUMMYFUNCTION("""COMPUTED_VALUE"""),19.0)</f>
        <v>19</v>
      </c>
      <c r="N36" s="30">
        <f>IFERROR(__xludf.DUMMYFUNCTION("""COMPUTED_VALUE"""),12.0)</f>
        <v>12</v>
      </c>
      <c r="O36" s="30">
        <f>IFERROR(__xludf.DUMMYFUNCTION("""COMPUTED_VALUE"""),2.0)</f>
        <v>2</v>
      </c>
      <c r="P36" s="29">
        <f>IFERROR(__xludf.DUMMYFUNCTION("""COMPUTED_VALUE"""),54.0)</f>
        <v>54</v>
      </c>
      <c r="Q36" s="30">
        <f>IFERROR(__xludf.DUMMYFUNCTION("""COMPUTED_VALUE"""),10.0)</f>
        <v>10</v>
      </c>
      <c r="R36" s="30">
        <f>IFERROR(__xludf.DUMMYFUNCTION("""COMPUTED_VALUE"""),10.0)</f>
        <v>10</v>
      </c>
      <c r="S36" s="30">
        <f>IFERROR(__xludf.DUMMYFUNCTION("""COMPUTED_VALUE"""),2.0)</f>
        <v>2</v>
      </c>
      <c r="T36" s="31">
        <f>IFERROR(__xludf.DUMMYFUNCTION("""COMPUTED_VALUE"""),2.0)</f>
        <v>2</v>
      </c>
      <c r="U36" s="29">
        <f>IFERROR(__xludf.DUMMYFUNCTION("""COMPUTED_VALUE"""),2.0)</f>
        <v>2</v>
      </c>
      <c r="V36" s="30">
        <f>IFERROR(__xludf.DUMMYFUNCTION("""COMPUTED_VALUE"""),10.0)</f>
        <v>10</v>
      </c>
      <c r="W36" s="29">
        <f>IFERROR(__xludf.DUMMYFUNCTION("""COMPUTED_VALUE"""),2.0)</f>
        <v>2</v>
      </c>
      <c r="X36" s="30">
        <f>IFERROR(__xludf.DUMMYFUNCTION("""COMPUTED_VALUE"""),2.0)</f>
        <v>2</v>
      </c>
      <c r="Y36" s="30">
        <f>IFERROR(__xludf.DUMMYFUNCTION("""COMPUTED_VALUE"""),2.0)</f>
        <v>2</v>
      </c>
      <c r="Z36" s="30">
        <f>IFERROR(__xludf.DUMMYFUNCTION("""COMPUTED_VALUE"""),10.0)</f>
        <v>10</v>
      </c>
      <c r="AA36" s="30">
        <f>IFERROR(__xludf.DUMMYFUNCTION("""COMPUTED_VALUE"""),2.0)</f>
        <v>2</v>
      </c>
      <c r="AB36" s="30">
        <f>IFERROR(__xludf.DUMMYFUNCTION("""COMPUTED_VALUE"""),2.0)</f>
        <v>2</v>
      </c>
      <c r="AC36" s="31">
        <f>IFERROR(__xludf.DUMMYFUNCTION("""COMPUTED_VALUE"""),5.0)</f>
        <v>5</v>
      </c>
      <c r="AD36" s="29">
        <f>IFERROR(__xludf.DUMMYFUNCTION("""COMPUTED_VALUE"""),2.0)</f>
        <v>2</v>
      </c>
      <c r="AE36" s="30">
        <f>IFERROR(__xludf.DUMMYFUNCTION("""COMPUTED_VALUE"""),5.0)</f>
        <v>5</v>
      </c>
      <c r="AF36" s="30">
        <f>IFERROR(__xludf.DUMMYFUNCTION("""COMPUTED_VALUE"""),2.0)</f>
        <v>2</v>
      </c>
      <c r="AG36" s="30">
        <f>IFERROR(__xludf.DUMMYFUNCTION("""COMPUTED_VALUE"""),3.0)</f>
        <v>3</v>
      </c>
      <c r="AH36" s="30">
        <f>IFERROR(__xludf.DUMMYFUNCTION("""COMPUTED_VALUE"""),2.0)</f>
        <v>2</v>
      </c>
      <c r="AI36" s="31">
        <f>IFERROR(__xludf.DUMMYFUNCTION("""COMPUTED_VALUE"""),5.0)</f>
        <v>5</v>
      </c>
      <c r="AJ36" s="30">
        <f>IFERROR(__xludf.DUMMYFUNCTION("""COMPUTED_VALUE"""),10.0)</f>
        <v>10</v>
      </c>
      <c r="AK36" s="30">
        <f>IFERROR(__xludf.DUMMYFUNCTION("""COMPUTED_VALUE"""),2.0)</f>
        <v>2</v>
      </c>
      <c r="AL36" s="29">
        <f>IFERROR(__xludf.DUMMYFUNCTION("""COMPUTED_VALUE"""),2.0)</f>
        <v>2</v>
      </c>
      <c r="AM36" s="30">
        <f>IFERROR(__xludf.DUMMYFUNCTION("""COMPUTED_VALUE"""),10.0)</f>
        <v>10</v>
      </c>
      <c r="AN36" s="30">
        <f>IFERROR(__xludf.DUMMYFUNCTION("""COMPUTED_VALUE"""),2.0)</f>
        <v>2</v>
      </c>
      <c r="AO36" s="32">
        <f>IFERROR(__xludf.DUMMYFUNCTION("""COMPUTED_VALUE"""),2.0)</f>
        <v>2</v>
      </c>
      <c r="AP36" s="30">
        <f>IFERROR(__xludf.DUMMYFUNCTION("""COMPUTED_VALUE"""),5.0)</f>
        <v>5</v>
      </c>
      <c r="AQ36" s="30">
        <f>IFERROR(__xludf.DUMMYFUNCTION("""COMPUTED_VALUE"""),30.0)</f>
        <v>30</v>
      </c>
      <c r="AR36" s="30">
        <f>IFERROR(__xludf.DUMMYFUNCTION("""COMPUTED_VALUE"""),2.0)</f>
        <v>2</v>
      </c>
      <c r="AS36" s="29">
        <f>IFERROR(__xludf.DUMMYFUNCTION("""COMPUTED_VALUE"""),2.0)</f>
        <v>2</v>
      </c>
      <c r="AT36" s="29">
        <f>IFERROR(__xludf.DUMMYFUNCTION("""COMPUTED_VALUE"""),15.0)</f>
        <v>15</v>
      </c>
    </row>
    <row r="37">
      <c r="A37" s="28" t="str">
        <f>IFERROR(__xludf.DUMMYFUNCTION("""COMPUTED_VALUE"""),"Сидоренко Александр")</f>
        <v>Сидоренко Александр</v>
      </c>
      <c r="B37" s="29">
        <f>IFERROR(__xludf.DUMMYFUNCTION("""COMPUTED_VALUE"""),127.0)</f>
        <v>127</v>
      </c>
      <c r="C37" s="30">
        <f>IFERROR(__xludf.DUMMYFUNCTION("""COMPUTED_VALUE"""),26.0)</f>
        <v>26</v>
      </c>
      <c r="D37" s="30">
        <f>IFERROR(__xludf.DUMMYFUNCTION("""COMPUTED_VALUE"""),14.0)</f>
        <v>14</v>
      </c>
      <c r="E37" s="30">
        <f>IFERROR(__xludf.DUMMYFUNCTION("""COMPUTED_VALUE"""),29.0)</f>
        <v>29</v>
      </c>
      <c r="F37" s="29">
        <f>IFERROR(__xludf.DUMMYFUNCTION("""COMPUTED_VALUE"""),58.0)</f>
        <v>58</v>
      </c>
      <c r="G37" s="30">
        <f>IFERROR(__xludf.DUMMYFUNCTION("""COMPUTED_VALUE"""),22.0)</f>
        <v>22</v>
      </c>
      <c r="H37" s="30">
        <f>IFERROR(__xludf.DUMMYFUNCTION("""COMPUTED_VALUE"""),4.0)</f>
        <v>4</v>
      </c>
      <c r="I37" s="30">
        <f>IFERROR(__xludf.DUMMYFUNCTION("""COMPUTED_VALUE"""),10.0)</f>
        <v>10</v>
      </c>
      <c r="J37" s="30">
        <f>IFERROR(__xludf.DUMMYFUNCTION("""COMPUTED_VALUE"""),4.0)</f>
        <v>4</v>
      </c>
      <c r="K37" s="30">
        <f>IFERROR(__xludf.DUMMYFUNCTION("""COMPUTED_VALUE"""),7.0)</f>
        <v>7</v>
      </c>
      <c r="L37" s="30">
        <f>IFERROR(__xludf.DUMMYFUNCTION("""COMPUTED_VALUE"""),10.0)</f>
        <v>10</v>
      </c>
      <c r="M37" s="30">
        <f>IFERROR(__xludf.DUMMYFUNCTION("""COMPUTED_VALUE"""),12.0)</f>
        <v>12</v>
      </c>
      <c r="N37" s="30">
        <f>IFERROR(__xludf.DUMMYFUNCTION("""COMPUTED_VALUE"""),12.0)</f>
        <v>12</v>
      </c>
      <c r="O37" s="30">
        <f>IFERROR(__xludf.DUMMYFUNCTION("""COMPUTED_VALUE"""),2.0)</f>
        <v>2</v>
      </c>
      <c r="P37" s="29">
        <f>IFERROR(__xludf.DUMMYFUNCTION("""COMPUTED_VALUE"""),44.0)</f>
        <v>44</v>
      </c>
      <c r="Q37" s="30">
        <f>IFERROR(__xludf.DUMMYFUNCTION("""COMPUTED_VALUE"""),10.0)</f>
        <v>10</v>
      </c>
      <c r="R37" s="30">
        <f>IFERROR(__xludf.DUMMYFUNCTION("""COMPUTED_VALUE"""),10.0)</f>
        <v>10</v>
      </c>
      <c r="S37" s="30">
        <f>IFERROR(__xludf.DUMMYFUNCTION("""COMPUTED_VALUE"""),2.0)</f>
        <v>2</v>
      </c>
      <c r="T37" s="31">
        <f>IFERROR(__xludf.DUMMYFUNCTION("""COMPUTED_VALUE"""),2.0)</f>
        <v>2</v>
      </c>
      <c r="U37" s="29">
        <f>IFERROR(__xludf.DUMMYFUNCTION("""COMPUTED_VALUE"""),2.0)</f>
        <v>2</v>
      </c>
      <c r="V37" s="30">
        <f>IFERROR(__xludf.DUMMYFUNCTION("""COMPUTED_VALUE"""),10.0)</f>
        <v>10</v>
      </c>
      <c r="W37" s="29">
        <f>IFERROR(__xludf.DUMMYFUNCTION("""COMPUTED_VALUE"""),0.0)</f>
        <v>0</v>
      </c>
      <c r="X37" s="30">
        <f>IFERROR(__xludf.DUMMYFUNCTION("""COMPUTED_VALUE"""),0.0)</f>
        <v>0</v>
      </c>
      <c r="Y37" s="30">
        <f>IFERROR(__xludf.DUMMYFUNCTION("""COMPUTED_VALUE"""),0.0)</f>
        <v>0</v>
      </c>
      <c r="Z37" s="30">
        <f>IFERROR(__xludf.DUMMYFUNCTION("""COMPUTED_VALUE"""),0.0)</f>
        <v>0</v>
      </c>
      <c r="AA37" s="30">
        <f>IFERROR(__xludf.DUMMYFUNCTION("""COMPUTED_VALUE"""),2.0)</f>
        <v>2</v>
      </c>
      <c r="AB37" s="30">
        <f>IFERROR(__xludf.DUMMYFUNCTION("""COMPUTED_VALUE"""),2.0)</f>
        <v>2</v>
      </c>
      <c r="AC37" s="31">
        <f>IFERROR(__xludf.DUMMYFUNCTION("""COMPUTED_VALUE"""),5.0)</f>
        <v>5</v>
      </c>
      <c r="AD37" s="29">
        <f>IFERROR(__xludf.DUMMYFUNCTION("""COMPUTED_VALUE"""),2.0)</f>
        <v>2</v>
      </c>
      <c r="AE37" s="30">
        <f>IFERROR(__xludf.DUMMYFUNCTION("""COMPUTED_VALUE"""),5.0)</f>
        <v>5</v>
      </c>
      <c r="AF37" s="30">
        <f>IFERROR(__xludf.DUMMYFUNCTION("""COMPUTED_VALUE"""),2.0)</f>
        <v>2</v>
      </c>
      <c r="AG37" s="30">
        <f>IFERROR(__xludf.DUMMYFUNCTION("""COMPUTED_VALUE"""),1.0)</f>
        <v>1</v>
      </c>
      <c r="AH37" s="30">
        <f>IFERROR(__xludf.DUMMYFUNCTION("""COMPUTED_VALUE"""),2.0)</f>
        <v>2</v>
      </c>
      <c r="AI37" s="31">
        <f>IFERROR(__xludf.DUMMYFUNCTION("""COMPUTED_VALUE"""),5.0)</f>
        <v>5</v>
      </c>
      <c r="AJ37" s="30">
        <f>IFERROR(__xludf.DUMMYFUNCTION("""COMPUTED_VALUE"""),3.0)</f>
        <v>3</v>
      </c>
      <c r="AK37" s="30">
        <f>IFERROR(__xludf.DUMMYFUNCTION("""COMPUTED_VALUE"""),2.0)</f>
        <v>2</v>
      </c>
      <c r="AL37" s="29">
        <f>IFERROR(__xludf.DUMMYFUNCTION("""COMPUTED_VALUE"""),2.0)</f>
        <v>2</v>
      </c>
      <c r="AM37" s="30">
        <f>IFERROR(__xludf.DUMMYFUNCTION("""COMPUTED_VALUE"""),10.0)</f>
        <v>10</v>
      </c>
      <c r="AN37" s="30">
        <f>IFERROR(__xludf.DUMMYFUNCTION("""COMPUTED_VALUE"""),2.0)</f>
        <v>2</v>
      </c>
      <c r="AO37" s="32">
        <f>IFERROR(__xludf.DUMMYFUNCTION("""COMPUTED_VALUE"""),2.0)</f>
        <v>2</v>
      </c>
      <c r="AP37" s="30">
        <f>IFERROR(__xludf.DUMMYFUNCTION("""COMPUTED_VALUE"""),5.0)</f>
        <v>5</v>
      </c>
      <c r="AQ37" s="30">
        <f>IFERROR(__xludf.DUMMYFUNCTION("""COMPUTED_VALUE"""),35.0)</f>
        <v>35</v>
      </c>
      <c r="AR37" s="30">
        <f>IFERROR(__xludf.DUMMYFUNCTION("""COMPUTED_VALUE"""),2.0)</f>
        <v>2</v>
      </c>
      <c r="AS37" s="29">
        <f>IFERROR(__xludf.DUMMYFUNCTION("""COMPUTED_VALUE"""),2.0)</f>
        <v>2</v>
      </c>
      <c r="AT37" s="29">
        <f>IFERROR(__xludf.DUMMYFUNCTION("""COMPUTED_VALUE"""),0.0)</f>
        <v>0</v>
      </c>
    </row>
    <row r="38">
      <c r="A38" s="28" t="str">
        <f>IFERROR(__xludf.DUMMYFUNCTION("""COMPUTED_VALUE"""),"Аликина Ксения")</f>
        <v>Аликина Ксения</v>
      </c>
      <c r="B38" s="29">
        <f>IFERROR(__xludf.DUMMYFUNCTION("""COMPUTED_VALUE"""),60.0)</f>
        <v>60</v>
      </c>
      <c r="C38" s="30">
        <f>IFERROR(__xludf.DUMMYFUNCTION("""COMPUTED_VALUE"""),20.0)</f>
        <v>20</v>
      </c>
      <c r="D38" s="30">
        <f>IFERROR(__xludf.DUMMYFUNCTION("""COMPUTED_VALUE"""),15.0)</f>
        <v>15</v>
      </c>
      <c r="E38" s="30">
        <f>IFERROR(__xludf.DUMMYFUNCTION("""COMPUTED_VALUE"""),15.0)</f>
        <v>15</v>
      </c>
      <c r="F38" s="29">
        <f>IFERROR(__xludf.DUMMYFUNCTION("""COMPUTED_VALUE"""),10.0)</f>
        <v>10</v>
      </c>
      <c r="G38" s="30">
        <f>IFERROR(__xludf.DUMMYFUNCTION("""COMPUTED_VALUE"""),20.0)</f>
        <v>20</v>
      </c>
      <c r="H38" s="30">
        <f>IFERROR(__xludf.DUMMYFUNCTION("""COMPUTED_VALUE"""),0.0)</f>
        <v>0</v>
      </c>
      <c r="I38" s="30">
        <f>IFERROR(__xludf.DUMMYFUNCTION("""COMPUTED_VALUE"""),10.0)</f>
        <v>10</v>
      </c>
      <c r="J38" s="30">
        <f>IFERROR(__xludf.DUMMYFUNCTION("""COMPUTED_VALUE"""),5.0)</f>
        <v>5</v>
      </c>
      <c r="K38" s="30">
        <f>IFERROR(__xludf.DUMMYFUNCTION("""COMPUTED_VALUE"""),5.0)</f>
        <v>5</v>
      </c>
      <c r="L38" s="30">
        <f>IFERROR(__xludf.DUMMYFUNCTION("""COMPUTED_VALUE"""),10.0)</f>
        <v>10</v>
      </c>
      <c r="M38" s="30">
        <f>IFERROR(__xludf.DUMMYFUNCTION("""COMPUTED_VALUE"""),0.0)</f>
        <v>0</v>
      </c>
      <c r="N38" s="30">
        <f>IFERROR(__xludf.DUMMYFUNCTION("""COMPUTED_VALUE"""),10.0)</f>
        <v>10</v>
      </c>
      <c r="O38" s="30">
        <f>IFERROR(__xludf.DUMMYFUNCTION("""COMPUTED_VALUE"""),0.0)</f>
        <v>0</v>
      </c>
      <c r="P38" s="29">
        <f>IFERROR(__xludf.DUMMYFUNCTION("""COMPUTED_VALUE"""),0.0)</f>
        <v>0</v>
      </c>
      <c r="Q38" s="30">
        <f>IFERROR(__xludf.DUMMYFUNCTION("""COMPUTED_VALUE"""),10.0)</f>
        <v>10</v>
      </c>
      <c r="R38" s="30">
        <f>IFERROR(__xludf.DUMMYFUNCTION("""COMPUTED_VALUE"""),10.0)</f>
        <v>10</v>
      </c>
      <c r="S38" s="30">
        <f>IFERROR(__xludf.DUMMYFUNCTION("""COMPUTED_VALUE"""),0.0)</f>
        <v>0</v>
      </c>
      <c r="T38" s="31">
        <f>IFERROR(__xludf.DUMMYFUNCTION("""COMPUTED_VALUE"""),0.0)</f>
        <v>0</v>
      </c>
      <c r="U38" s="29">
        <f>IFERROR(__xludf.DUMMYFUNCTION("""COMPUTED_VALUE"""),0.0)</f>
        <v>0</v>
      </c>
      <c r="V38" s="30">
        <f>IFERROR(__xludf.DUMMYFUNCTION("""COMPUTED_VALUE"""),10.0)</f>
        <v>10</v>
      </c>
      <c r="W38" s="29">
        <f>IFERROR(__xludf.DUMMYFUNCTION("""COMPUTED_VALUE"""),0.0)</f>
        <v>0</v>
      </c>
      <c r="X38" s="30">
        <f>IFERROR(__xludf.DUMMYFUNCTION("""COMPUTED_VALUE"""),2.0)</f>
        <v>2</v>
      </c>
      <c r="Y38" s="30">
        <f>IFERROR(__xludf.DUMMYFUNCTION("""COMPUTED_VALUE"""),3.0)</f>
        <v>3</v>
      </c>
      <c r="Z38" s="30">
        <f>IFERROR(__xludf.DUMMYFUNCTION("""COMPUTED_VALUE"""),0.0)</f>
        <v>0</v>
      </c>
      <c r="AA38" s="30">
        <f>IFERROR(__xludf.DUMMYFUNCTION("""COMPUTED_VALUE"""),0.0)</f>
        <v>0</v>
      </c>
      <c r="AB38" s="30">
        <f>IFERROR(__xludf.DUMMYFUNCTION("""COMPUTED_VALUE"""),0.0)</f>
        <v>0</v>
      </c>
      <c r="AC38" s="31">
        <f>IFERROR(__xludf.DUMMYFUNCTION("""COMPUTED_VALUE"""),5.0)</f>
        <v>5</v>
      </c>
      <c r="AD38" s="29">
        <f>IFERROR(__xludf.DUMMYFUNCTION("""COMPUTED_VALUE"""),0.0)</f>
        <v>0</v>
      </c>
      <c r="AE38" s="30">
        <f>IFERROR(__xludf.DUMMYFUNCTION("""COMPUTED_VALUE"""),5.0)</f>
        <v>5</v>
      </c>
      <c r="AF38" s="30">
        <f>IFERROR(__xludf.DUMMYFUNCTION("""COMPUTED_VALUE"""),2.0)</f>
        <v>2</v>
      </c>
      <c r="AG38" s="30">
        <f>IFERROR(__xludf.DUMMYFUNCTION("""COMPUTED_VALUE"""),3.0)</f>
        <v>3</v>
      </c>
      <c r="AH38" s="30">
        <f>IFERROR(__xludf.DUMMYFUNCTION("""COMPUTED_VALUE"""),0.0)</f>
        <v>0</v>
      </c>
      <c r="AI38" s="31">
        <f>IFERROR(__xludf.DUMMYFUNCTION("""COMPUTED_VALUE"""),0.0)</f>
        <v>0</v>
      </c>
      <c r="AJ38" s="30">
        <f>IFERROR(__xludf.DUMMYFUNCTION("""COMPUTED_VALUE"""),0.0)</f>
        <v>0</v>
      </c>
      <c r="AK38" s="30">
        <f>IFERROR(__xludf.DUMMYFUNCTION("""COMPUTED_VALUE"""),0.0)</f>
        <v>0</v>
      </c>
      <c r="AL38" s="29">
        <f>IFERROR(__xludf.DUMMYFUNCTION("""COMPUTED_VALUE"""),0.0)</f>
        <v>0</v>
      </c>
      <c r="AM38" s="30">
        <f>IFERROR(__xludf.DUMMYFUNCTION("""COMPUTED_VALUE"""),10.0)</f>
        <v>10</v>
      </c>
      <c r="AN38" s="30">
        <f>IFERROR(__xludf.DUMMYFUNCTION("""COMPUTED_VALUE"""),0.0)</f>
        <v>0</v>
      </c>
      <c r="AO38" s="32">
        <f>IFERROR(__xludf.DUMMYFUNCTION("""COMPUTED_VALUE"""),0.0)</f>
        <v>0</v>
      </c>
      <c r="AP38" s="30">
        <f>IFERROR(__xludf.DUMMYFUNCTION("""COMPUTED_VALUE"""),0.0)</f>
        <v>0</v>
      </c>
      <c r="AQ38" s="30">
        <f>IFERROR(__xludf.DUMMYFUNCTION("""COMPUTED_VALUE"""),0.0)</f>
        <v>0</v>
      </c>
      <c r="AR38" s="30">
        <f>IFERROR(__xludf.DUMMYFUNCTION("""COMPUTED_VALUE"""),0.0)</f>
        <v>0</v>
      </c>
      <c r="AS38" s="29">
        <f>IFERROR(__xludf.DUMMYFUNCTION("""COMPUTED_VALUE"""),0.0)</f>
        <v>0</v>
      </c>
      <c r="AT38" s="29">
        <f>IFERROR(__xludf.DUMMYFUNCTION("""COMPUTED_VALUE"""),0.0)</f>
        <v>0</v>
      </c>
    </row>
    <row r="39">
      <c r="A39" s="28" t="str">
        <f>IFERROR(__xludf.DUMMYFUNCTION("""COMPUTED_VALUE"""),"Никольский Яков")</f>
        <v>Никольский Яков</v>
      </c>
      <c r="B39" s="29">
        <f>IFERROR(__xludf.DUMMYFUNCTION("""COMPUTED_VALUE"""),118.0)</f>
        <v>118</v>
      </c>
      <c r="C39" s="30">
        <f>IFERROR(__xludf.DUMMYFUNCTION("""COMPUTED_VALUE"""),26.0)</f>
        <v>26</v>
      </c>
      <c r="D39" s="30">
        <f>IFERROR(__xludf.DUMMYFUNCTION("""COMPUTED_VALUE"""),6.0)</f>
        <v>6</v>
      </c>
      <c r="E39" s="30">
        <f>IFERROR(__xludf.DUMMYFUNCTION("""COMPUTED_VALUE"""),31.0)</f>
        <v>31</v>
      </c>
      <c r="F39" s="29">
        <f>IFERROR(__xludf.DUMMYFUNCTION("""COMPUTED_VALUE"""),55.0)</f>
        <v>55</v>
      </c>
      <c r="G39" s="30">
        <f>IFERROR(__xludf.DUMMYFUNCTION("""COMPUTED_VALUE"""),22.0)</f>
        <v>22</v>
      </c>
      <c r="H39" s="30">
        <f>IFERROR(__xludf.DUMMYFUNCTION("""COMPUTED_VALUE"""),4.0)</f>
        <v>4</v>
      </c>
      <c r="I39" s="30">
        <f>IFERROR(__xludf.DUMMYFUNCTION("""COMPUTED_VALUE"""),2.0)</f>
        <v>2</v>
      </c>
      <c r="J39" s="30">
        <f>IFERROR(__xludf.DUMMYFUNCTION("""COMPUTED_VALUE"""),4.0)</f>
        <v>4</v>
      </c>
      <c r="K39" s="30">
        <f>IFERROR(__xludf.DUMMYFUNCTION("""COMPUTED_VALUE"""),7.0)</f>
        <v>7</v>
      </c>
      <c r="L39" s="30">
        <f>IFERROR(__xludf.DUMMYFUNCTION("""COMPUTED_VALUE"""),11.0)</f>
        <v>11</v>
      </c>
      <c r="M39" s="30">
        <f>IFERROR(__xludf.DUMMYFUNCTION("""COMPUTED_VALUE"""),13.0)</f>
        <v>13</v>
      </c>
      <c r="N39" s="30">
        <f>IFERROR(__xludf.DUMMYFUNCTION("""COMPUTED_VALUE"""),12.0)</f>
        <v>12</v>
      </c>
      <c r="O39" s="30">
        <f>IFERROR(__xludf.DUMMYFUNCTION("""COMPUTED_VALUE"""),2.0)</f>
        <v>2</v>
      </c>
      <c r="P39" s="29">
        <f>IFERROR(__xludf.DUMMYFUNCTION("""COMPUTED_VALUE"""),41.0)</f>
        <v>41</v>
      </c>
      <c r="Q39" s="30">
        <f>IFERROR(__xludf.DUMMYFUNCTION("""COMPUTED_VALUE"""),10.0)</f>
        <v>10</v>
      </c>
      <c r="R39" s="30">
        <f>IFERROR(__xludf.DUMMYFUNCTION("""COMPUTED_VALUE"""),10.0)</f>
        <v>10</v>
      </c>
      <c r="S39" s="30">
        <f>IFERROR(__xludf.DUMMYFUNCTION("""COMPUTED_VALUE"""),2.0)</f>
        <v>2</v>
      </c>
      <c r="T39" s="31">
        <f>IFERROR(__xludf.DUMMYFUNCTION("""COMPUTED_VALUE"""),2.0)</f>
        <v>2</v>
      </c>
      <c r="U39" s="29">
        <f>IFERROR(__xludf.DUMMYFUNCTION("""COMPUTED_VALUE"""),2.0)</f>
        <v>2</v>
      </c>
      <c r="V39" s="30">
        <f>IFERROR(__xludf.DUMMYFUNCTION("""COMPUTED_VALUE"""),0.0)</f>
        <v>0</v>
      </c>
      <c r="W39" s="29">
        <f>IFERROR(__xludf.DUMMYFUNCTION("""COMPUTED_VALUE"""),2.0)</f>
        <v>2</v>
      </c>
      <c r="X39" s="30">
        <f>IFERROR(__xludf.DUMMYFUNCTION("""COMPUTED_VALUE"""),0.0)</f>
        <v>0</v>
      </c>
      <c r="Y39" s="30">
        <f>IFERROR(__xludf.DUMMYFUNCTION("""COMPUTED_VALUE"""),0.0)</f>
        <v>0</v>
      </c>
      <c r="Z39" s="30">
        <f>IFERROR(__xludf.DUMMYFUNCTION("""COMPUTED_VALUE"""),0.0)</f>
        <v>0</v>
      </c>
      <c r="AA39" s="30">
        <f>IFERROR(__xludf.DUMMYFUNCTION("""COMPUTED_VALUE"""),2.0)</f>
        <v>2</v>
      </c>
      <c r="AB39" s="30">
        <f>IFERROR(__xludf.DUMMYFUNCTION("""COMPUTED_VALUE"""),2.0)</f>
        <v>2</v>
      </c>
      <c r="AC39" s="31">
        <f>IFERROR(__xludf.DUMMYFUNCTION("""COMPUTED_VALUE"""),5.0)</f>
        <v>5</v>
      </c>
      <c r="AD39" s="29">
        <f>IFERROR(__xludf.DUMMYFUNCTION("""COMPUTED_VALUE"""),2.0)</f>
        <v>2</v>
      </c>
      <c r="AE39" s="30">
        <f>IFERROR(__xludf.DUMMYFUNCTION("""COMPUTED_VALUE"""),5.0)</f>
        <v>5</v>
      </c>
      <c r="AF39" s="30">
        <f>IFERROR(__xludf.DUMMYFUNCTION("""COMPUTED_VALUE"""),2.0)</f>
        <v>2</v>
      </c>
      <c r="AG39" s="30">
        <f>IFERROR(__xludf.DUMMYFUNCTION("""COMPUTED_VALUE"""),2.0)</f>
        <v>2</v>
      </c>
      <c r="AH39" s="30">
        <f>IFERROR(__xludf.DUMMYFUNCTION("""COMPUTED_VALUE"""),2.0)</f>
        <v>2</v>
      </c>
      <c r="AI39" s="31">
        <f>IFERROR(__xludf.DUMMYFUNCTION("""COMPUTED_VALUE"""),5.0)</f>
        <v>5</v>
      </c>
      <c r="AJ39" s="30">
        <f>IFERROR(__xludf.DUMMYFUNCTION("""COMPUTED_VALUE"""),4.0)</f>
        <v>4</v>
      </c>
      <c r="AK39" s="30">
        <f>IFERROR(__xludf.DUMMYFUNCTION("""COMPUTED_VALUE"""),2.0)</f>
        <v>2</v>
      </c>
      <c r="AL39" s="29">
        <f>IFERROR(__xludf.DUMMYFUNCTION("""COMPUTED_VALUE"""),2.0)</f>
        <v>2</v>
      </c>
      <c r="AM39" s="30">
        <f>IFERROR(__xludf.DUMMYFUNCTION("""COMPUTED_VALUE"""),10.0)</f>
        <v>10</v>
      </c>
      <c r="AN39" s="30">
        <f>IFERROR(__xludf.DUMMYFUNCTION("""COMPUTED_VALUE"""),2.0)</f>
        <v>2</v>
      </c>
      <c r="AO39" s="32">
        <f>IFERROR(__xludf.DUMMYFUNCTION("""COMPUTED_VALUE"""),2.0)</f>
        <v>2</v>
      </c>
      <c r="AP39" s="30">
        <f>IFERROR(__xludf.DUMMYFUNCTION("""COMPUTED_VALUE"""),0.0)</f>
        <v>0</v>
      </c>
      <c r="AQ39" s="30">
        <f>IFERROR(__xludf.DUMMYFUNCTION("""COMPUTED_VALUE"""),37.0)</f>
        <v>37</v>
      </c>
      <c r="AR39" s="30">
        <f>IFERROR(__xludf.DUMMYFUNCTION("""COMPUTED_VALUE"""),2.0)</f>
        <v>2</v>
      </c>
      <c r="AS39" s="29">
        <f>IFERROR(__xludf.DUMMYFUNCTION("""COMPUTED_VALUE"""),2.0)</f>
        <v>2</v>
      </c>
      <c r="AT39" s="29">
        <f>IFERROR(__xludf.DUMMYFUNCTION("""COMPUTED_VALUE"""),0.0)</f>
        <v>0</v>
      </c>
    </row>
    <row r="40">
      <c r="A40" s="28" t="str">
        <f>IFERROR(__xludf.DUMMYFUNCTION("""COMPUTED_VALUE"""),"Суханова Елена")</f>
        <v>Суханова Елена</v>
      </c>
      <c r="B40" s="29">
        <f>IFERROR(__xludf.DUMMYFUNCTION("""COMPUTED_VALUE"""),136.0)</f>
        <v>136</v>
      </c>
      <c r="C40" s="30">
        <f>IFERROR(__xludf.DUMMYFUNCTION("""COMPUTED_VALUE"""),26.0)</f>
        <v>26</v>
      </c>
      <c r="D40" s="30">
        <f>IFERROR(__xludf.DUMMYFUNCTION("""COMPUTED_VALUE"""),21.0)</f>
        <v>21</v>
      </c>
      <c r="E40" s="30">
        <f>IFERROR(__xludf.DUMMYFUNCTION("""COMPUTED_VALUE"""),36.0)</f>
        <v>36</v>
      </c>
      <c r="F40" s="29">
        <f>IFERROR(__xludf.DUMMYFUNCTION("""COMPUTED_VALUE"""),53.0)</f>
        <v>53</v>
      </c>
      <c r="G40" s="30">
        <f>IFERROR(__xludf.DUMMYFUNCTION("""COMPUTED_VALUE"""),22.0)</f>
        <v>22</v>
      </c>
      <c r="H40" s="30">
        <f>IFERROR(__xludf.DUMMYFUNCTION("""COMPUTED_VALUE"""),4.0)</f>
        <v>4</v>
      </c>
      <c r="I40" s="30">
        <f>IFERROR(__xludf.DUMMYFUNCTION("""COMPUTED_VALUE"""),12.0)</f>
        <v>12</v>
      </c>
      <c r="J40" s="30">
        <f>IFERROR(__xludf.DUMMYFUNCTION("""COMPUTED_VALUE"""),9.0)</f>
        <v>9</v>
      </c>
      <c r="K40" s="30">
        <f>IFERROR(__xludf.DUMMYFUNCTION("""COMPUTED_VALUE"""),5.0)</f>
        <v>5</v>
      </c>
      <c r="L40" s="30">
        <f>IFERROR(__xludf.DUMMYFUNCTION("""COMPUTED_VALUE"""),12.0)</f>
        <v>12</v>
      </c>
      <c r="M40" s="30">
        <f>IFERROR(__xludf.DUMMYFUNCTION("""COMPUTED_VALUE"""),19.0)</f>
        <v>19</v>
      </c>
      <c r="N40" s="30">
        <f>IFERROR(__xludf.DUMMYFUNCTION("""COMPUTED_VALUE"""),12.0)</f>
        <v>12</v>
      </c>
      <c r="O40" s="30">
        <f>IFERROR(__xludf.DUMMYFUNCTION("""COMPUTED_VALUE"""),2.0)</f>
        <v>2</v>
      </c>
      <c r="P40" s="29">
        <f>IFERROR(__xludf.DUMMYFUNCTION("""COMPUTED_VALUE"""),39.0)</f>
        <v>39</v>
      </c>
      <c r="Q40" s="30">
        <f>IFERROR(__xludf.DUMMYFUNCTION("""COMPUTED_VALUE"""),10.0)</f>
        <v>10</v>
      </c>
      <c r="R40" s="30">
        <f>IFERROR(__xludf.DUMMYFUNCTION("""COMPUTED_VALUE"""),10.0)</f>
        <v>10</v>
      </c>
      <c r="S40" s="30">
        <f>IFERROR(__xludf.DUMMYFUNCTION("""COMPUTED_VALUE"""),2.0)</f>
        <v>2</v>
      </c>
      <c r="T40" s="31">
        <f>IFERROR(__xludf.DUMMYFUNCTION("""COMPUTED_VALUE"""),2.0)</f>
        <v>2</v>
      </c>
      <c r="U40" s="29">
        <f>IFERROR(__xludf.DUMMYFUNCTION("""COMPUTED_VALUE"""),2.0)</f>
        <v>2</v>
      </c>
      <c r="V40" s="30">
        <f>IFERROR(__xludf.DUMMYFUNCTION("""COMPUTED_VALUE"""),10.0)</f>
        <v>10</v>
      </c>
      <c r="W40" s="29">
        <f>IFERROR(__xludf.DUMMYFUNCTION("""COMPUTED_VALUE"""),2.0)</f>
        <v>2</v>
      </c>
      <c r="X40" s="30">
        <f>IFERROR(__xludf.DUMMYFUNCTION("""COMPUTED_VALUE"""),2.0)</f>
        <v>2</v>
      </c>
      <c r="Y40" s="30">
        <f>IFERROR(__xludf.DUMMYFUNCTION("""COMPUTED_VALUE"""),3.0)</f>
        <v>3</v>
      </c>
      <c r="Z40" s="30">
        <f>IFERROR(__xludf.DUMMYFUNCTION("""COMPUTED_VALUE"""),0.0)</f>
        <v>0</v>
      </c>
      <c r="AA40" s="30">
        <f>IFERROR(__xludf.DUMMYFUNCTION("""COMPUTED_VALUE"""),2.0)</f>
        <v>2</v>
      </c>
      <c r="AB40" s="30">
        <f>IFERROR(__xludf.DUMMYFUNCTION("""COMPUTED_VALUE"""),2.0)</f>
        <v>2</v>
      </c>
      <c r="AC40" s="31">
        <f>IFERROR(__xludf.DUMMYFUNCTION("""COMPUTED_VALUE"""),5.0)</f>
        <v>5</v>
      </c>
      <c r="AD40" s="29">
        <f>IFERROR(__xludf.DUMMYFUNCTION("""COMPUTED_VALUE"""),0.0)</f>
        <v>0</v>
      </c>
      <c r="AE40" s="30">
        <f>IFERROR(__xludf.DUMMYFUNCTION("""COMPUTED_VALUE"""),5.0)</f>
        <v>5</v>
      </c>
      <c r="AF40" s="30">
        <f>IFERROR(__xludf.DUMMYFUNCTION("""COMPUTED_VALUE"""),2.0)</f>
        <v>2</v>
      </c>
      <c r="AG40" s="30">
        <f>IFERROR(__xludf.DUMMYFUNCTION("""COMPUTED_VALUE"""),3.0)</f>
        <v>3</v>
      </c>
      <c r="AH40" s="30">
        <f>IFERROR(__xludf.DUMMYFUNCTION("""COMPUTED_VALUE"""),2.0)</f>
        <v>2</v>
      </c>
      <c r="AI40" s="31">
        <f>IFERROR(__xludf.DUMMYFUNCTION("""COMPUTED_VALUE"""),5.0)</f>
        <v>5</v>
      </c>
      <c r="AJ40" s="30">
        <f>IFERROR(__xludf.DUMMYFUNCTION("""COMPUTED_VALUE"""),10.0)</f>
        <v>10</v>
      </c>
      <c r="AK40" s="30">
        <f>IFERROR(__xludf.DUMMYFUNCTION("""COMPUTED_VALUE"""),2.0)</f>
        <v>2</v>
      </c>
      <c r="AL40" s="29">
        <f>IFERROR(__xludf.DUMMYFUNCTION("""COMPUTED_VALUE"""),2.0)</f>
        <v>2</v>
      </c>
      <c r="AM40" s="30">
        <f>IFERROR(__xludf.DUMMYFUNCTION("""COMPUTED_VALUE"""),10.0)</f>
        <v>10</v>
      </c>
      <c r="AN40" s="30">
        <f>IFERROR(__xludf.DUMMYFUNCTION("""COMPUTED_VALUE"""),2.0)</f>
        <v>2</v>
      </c>
      <c r="AO40" s="32">
        <f>IFERROR(__xludf.DUMMYFUNCTION("""COMPUTED_VALUE"""),2.0)</f>
        <v>2</v>
      </c>
      <c r="AP40" s="30">
        <f>IFERROR(__xludf.DUMMYFUNCTION("""COMPUTED_VALUE"""),5.0)</f>
        <v>5</v>
      </c>
      <c r="AQ40" s="30">
        <f>IFERROR(__xludf.DUMMYFUNCTION("""COMPUTED_VALUE"""),30.0)</f>
        <v>30</v>
      </c>
      <c r="AR40" s="30">
        <f>IFERROR(__xludf.DUMMYFUNCTION("""COMPUTED_VALUE"""),2.0)</f>
        <v>2</v>
      </c>
      <c r="AS40" s="29">
        <f>IFERROR(__xludf.DUMMYFUNCTION("""COMPUTED_VALUE"""),2.0)</f>
        <v>2</v>
      </c>
      <c r="AT40" s="29">
        <f>IFERROR(__xludf.DUMMYFUNCTION("""COMPUTED_VALUE"""),0.0)</f>
        <v>0</v>
      </c>
    </row>
    <row r="41">
      <c r="A41" s="28" t="str">
        <f>IFERROR(__xludf.DUMMYFUNCTION("""COMPUTED_VALUE"""),"Власова Мария")</f>
        <v>Власова Мария</v>
      </c>
      <c r="B41" s="29">
        <f>IFERROR(__xludf.DUMMYFUNCTION("""COMPUTED_VALUE"""),38.0)</f>
        <v>38</v>
      </c>
      <c r="C41" s="30">
        <f>IFERROR(__xludf.DUMMYFUNCTION("""COMPUTED_VALUE"""),10.0)</f>
        <v>10</v>
      </c>
      <c r="D41" s="30">
        <f>IFERROR(__xludf.DUMMYFUNCTION("""COMPUTED_VALUE"""),13.0)</f>
        <v>13</v>
      </c>
      <c r="E41" s="30">
        <f>IFERROR(__xludf.DUMMYFUNCTION("""COMPUTED_VALUE"""),15.0)</f>
        <v>15</v>
      </c>
      <c r="F41" s="29">
        <f>IFERROR(__xludf.DUMMYFUNCTION("""COMPUTED_VALUE"""),0.0)</f>
        <v>0</v>
      </c>
      <c r="G41" s="30">
        <f>IFERROR(__xludf.DUMMYFUNCTION("""COMPUTED_VALUE"""),10.0)</f>
        <v>10</v>
      </c>
      <c r="H41" s="30">
        <f>IFERROR(__xludf.DUMMYFUNCTION("""COMPUTED_VALUE"""),0.0)</f>
        <v>0</v>
      </c>
      <c r="I41" s="30">
        <f>IFERROR(__xludf.DUMMYFUNCTION("""COMPUTED_VALUE"""),0.0)</f>
        <v>0</v>
      </c>
      <c r="J41" s="30">
        <f>IFERROR(__xludf.DUMMYFUNCTION("""COMPUTED_VALUE"""),13.0)</f>
        <v>13</v>
      </c>
      <c r="K41" s="30">
        <f>IFERROR(__xludf.DUMMYFUNCTION("""COMPUTED_VALUE"""),5.0)</f>
        <v>5</v>
      </c>
      <c r="L41" s="30">
        <f>IFERROR(__xludf.DUMMYFUNCTION("""COMPUTED_VALUE"""),10.0)</f>
        <v>10</v>
      </c>
      <c r="M41" s="30">
        <f>IFERROR(__xludf.DUMMYFUNCTION("""COMPUTED_VALUE"""),0.0)</f>
        <v>0</v>
      </c>
      <c r="N41" s="30">
        <f>IFERROR(__xludf.DUMMYFUNCTION("""COMPUTED_VALUE"""),0.0)</f>
        <v>0</v>
      </c>
      <c r="O41" s="30">
        <f>IFERROR(__xludf.DUMMYFUNCTION("""COMPUTED_VALUE"""),0.0)</f>
        <v>0</v>
      </c>
      <c r="P41" s="29">
        <f>IFERROR(__xludf.DUMMYFUNCTION("""COMPUTED_VALUE"""),0.0)</f>
        <v>0</v>
      </c>
      <c r="Q41" s="30">
        <f>IFERROR(__xludf.DUMMYFUNCTION("""COMPUTED_VALUE"""),10.0)</f>
        <v>10</v>
      </c>
      <c r="R41" s="30">
        <f>IFERROR(__xludf.DUMMYFUNCTION("""COMPUTED_VALUE"""),0.0)</f>
        <v>0</v>
      </c>
      <c r="S41" s="30">
        <f>IFERROR(__xludf.DUMMYFUNCTION("""COMPUTED_VALUE"""),0.0)</f>
        <v>0</v>
      </c>
      <c r="T41" s="31">
        <f>IFERROR(__xludf.DUMMYFUNCTION("""COMPUTED_VALUE"""),0.0)</f>
        <v>0</v>
      </c>
      <c r="U41" s="29">
        <f>IFERROR(__xludf.DUMMYFUNCTION("""COMPUTED_VALUE"""),0.0)</f>
        <v>0</v>
      </c>
      <c r="V41" s="30">
        <f>IFERROR(__xludf.DUMMYFUNCTION("""COMPUTED_VALUE"""),0.0)</f>
        <v>0</v>
      </c>
      <c r="W41" s="29">
        <f>IFERROR(__xludf.DUMMYFUNCTION("""COMPUTED_VALUE"""),0.0)</f>
        <v>0</v>
      </c>
      <c r="X41" s="30">
        <f>IFERROR(__xludf.DUMMYFUNCTION("""COMPUTED_VALUE"""),2.0)</f>
        <v>2</v>
      </c>
      <c r="Y41" s="30">
        <f>IFERROR(__xludf.DUMMYFUNCTION("""COMPUTED_VALUE"""),3.0)</f>
        <v>3</v>
      </c>
      <c r="Z41" s="30">
        <f>IFERROR(__xludf.DUMMYFUNCTION("""COMPUTED_VALUE"""),4.0)</f>
        <v>4</v>
      </c>
      <c r="AA41" s="30">
        <f>IFERROR(__xludf.DUMMYFUNCTION("""COMPUTED_VALUE"""),2.0)</f>
        <v>2</v>
      </c>
      <c r="AB41" s="30">
        <f>IFERROR(__xludf.DUMMYFUNCTION("""COMPUTED_VALUE"""),2.0)</f>
        <v>2</v>
      </c>
      <c r="AC41" s="31">
        <f>IFERROR(__xludf.DUMMYFUNCTION("""COMPUTED_VALUE"""),5.0)</f>
        <v>5</v>
      </c>
      <c r="AD41" s="29">
        <f>IFERROR(__xludf.DUMMYFUNCTION("""COMPUTED_VALUE"""),0.0)</f>
        <v>0</v>
      </c>
      <c r="AE41" s="30">
        <f>IFERROR(__xludf.DUMMYFUNCTION("""COMPUTED_VALUE"""),5.0)</f>
        <v>5</v>
      </c>
      <c r="AF41" s="30">
        <f>IFERROR(__xludf.DUMMYFUNCTION("""COMPUTED_VALUE"""),2.0)</f>
        <v>2</v>
      </c>
      <c r="AG41" s="30">
        <f>IFERROR(__xludf.DUMMYFUNCTION("""COMPUTED_VALUE"""),3.0)</f>
        <v>3</v>
      </c>
      <c r="AH41" s="30">
        <f>IFERROR(__xludf.DUMMYFUNCTION("""COMPUTED_VALUE"""),0.0)</f>
        <v>0</v>
      </c>
      <c r="AI41" s="31">
        <f>IFERROR(__xludf.DUMMYFUNCTION("""COMPUTED_VALUE"""),0.0)</f>
        <v>0</v>
      </c>
      <c r="AJ41" s="30">
        <f>IFERROR(__xludf.DUMMYFUNCTION("""COMPUTED_VALUE"""),0.0)</f>
        <v>0</v>
      </c>
      <c r="AK41" s="30">
        <f>IFERROR(__xludf.DUMMYFUNCTION("""COMPUTED_VALUE"""),0.0)</f>
        <v>0</v>
      </c>
      <c r="AL41" s="29">
        <f>IFERROR(__xludf.DUMMYFUNCTION("""COMPUTED_VALUE"""),0.0)</f>
        <v>0</v>
      </c>
      <c r="AM41" s="30">
        <f>IFERROR(__xludf.DUMMYFUNCTION("""COMPUTED_VALUE"""),0.0)</f>
        <v>0</v>
      </c>
      <c r="AN41" s="30">
        <f>IFERROR(__xludf.DUMMYFUNCTION("""COMPUTED_VALUE"""),0.0)</f>
        <v>0</v>
      </c>
      <c r="AO41" s="32">
        <f>IFERROR(__xludf.DUMMYFUNCTION("""COMPUTED_VALUE"""),0.0)</f>
        <v>0</v>
      </c>
      <c r="AP41" s="30">
        <f>IFERROR(__xludf.DUMMYFUNCTION("""COMPUTED_VALUE"""),0.0)</f>
        <v>0</v>
      </c>
      <c r="AQ41" s="30">
        <f>IFERROR(__xludf.DUMMYFUNCTION("""COMPUTED_VALUE"""),0.0)</f>
        <v>0</v>
      </c>
      <c r="AR41" s="30">
        <f>IFERROR(__xludf.DUMMYFUNCTION("""COMPUTED_VALUE"""),0.0)</f>
        <v>0</v>
      </c>
      <c r="AS41" s="29">
        <f>IFERROR(__xludf.DUMMYFUNCTION("""COMPUTED_VALUE"""),0.0)</f>
        <v>0</v>
      </c>
      <c r="AT41" s="29">
        <f>IFERROR(__xludf.DUMMYFUNCTION("""COMPUTED_VALUE"""),0.0)</f>
        <v>0</v>
      </c>
    </row>
    <row r="42">
      <c r="A42" s="28" t="str">
        <f>IFERROR(__xludf.DUMMYFUNCTION("""COMPUTED_VALUE"""),"Бакина Ольга")</f>
        <v>Бакина Ольга</v>
      </c>
      <c r="B42" s="29">
        <f>IFERROR(__xludf.DUMMYFUNCTION("""COMPUTED_VALUE"""),110.0)</f>
        <v>110</v>
      </c>
      <c r="C42" s="30">
        <f>IFERROR(__xludf.DUMMYFUNCTION("""COMPUTED_VALUE"""),26.0)</f>
        <v>26</v>
      </c>
      <c r="D42" s="30">
        <f>IFERROR(__xludf.DUMMYFUNCTION("""COMPUTED_VALUE"""),9.0)</f>
        <v>9</v>
      </c>
      <c r="E42" s="30">
        <f>IFERROR(__xludf.DUMMYFUNCTION("""COMPUTED_VALUE"""),24.0)</f>
        <v>24</v>
      </c>
      <c r="F42" s="29">
        <f>IFERROR(__xludf.DUMMYFUNCTION("""COMPUTED_VALUE"""),51.0)</f>
        <v>51</v>
      </c>
      <c r="G42" s="30">
        <f>IFERROR(__xludf.DUMMYFUNCTION("""COMPUTED_VALUE"""),22.0)</f>
        <v>22</v>
      </c>
      <c r="H42" s="30">
        <f>IFERROR(__xludf.DUMMYFUNCTION("""COMPUTED_VALUE"""),4.0)</f>
        <v>4</v>
      </c>
      <c r="I42" s="30">
        <f>IFERROR(__xludf.DUMMYFUNCTION("""COMPUTED_VALUE"""),0.0)</f>
        <v>0</v>
      </c>
      <c r="J42" s="30">
        <f>IFERROR(__xludf.DUMMYFUNCTION("""COMPUTED_VALUE"""),9.0)</f>
        <v>9</v>
      </c>
      <c r="K42" s="30">
        <f>IFERROR(__xludf.DUMMYFUNCTION("""COMPUTED_VALUE"""),2.0)</f>
        <v>2</v>
      </c>
      <c r="L42" s="30">
        <f>IFERROR(__xludf.DUMMYFUNCTION("""COMPUTED_VALUE"""),12.0)</f>
        <v>12</v>
      </c>
      <c r="M42" s="30">
        <f>IFERROR(__xludf.DUMMYFUNCTION("""COMPUTED_VALUE"""),10.0)</f>
        <v>10</v>
      </c>
      <c r="N42" s="30">
        <f>IFERROR(__xludf.DUMMYFUNCTION("""COMPUTED_VALUE"""),12.0)</f>
        <v>12</v>
      </c>
      <c r="O42" s="30">
        <f>IFERROR(__xludf.DUMMYFUNCTION("""COMPUTED_VALUE"""),2.0)</f>
        <v>2</v>
      </c>
      <c r="P42" s="29">
        <f>IFERROR(__xludf.DUMMYFUNCTION("""COMPUTED_VALUE"""),37.0)</f>
        <v>37</v>
      </c>
      <c r="Q42" s="30">
        <f>IFERROR(__xludf.DUMMYFUNCTION("""COMPUTED_VALUE"""),10.0)</f>
        <v>10</v>
      </c>
      <c r="R42" s="30">
        <f>IFERROR(__xludf.DUMMYFUNCTION("""COMPUTED_VALUE"""),10.0)</f>
        <v>10</v>
      </c>
      <c r="S42" s="30">
        <f>IFERROR(__xludf.DUMMYFUNCTION("""COMPUTED_VALUE"""),2.0)</f>
        <v>2</v>
      </c>
      <c r="T42" s="31">
        <f>IFERROR(__xludf.DUMMYFUNCTION("""COMPUTED_VALUE"""),2.0)</f>
        <v>2</v>
      </c>
      <c r="U42" s="29">
        <f>IFERROR(__xludf.DUMMYFUNCTION("""COMPUTED_VALUE"""),2.0)</f>
        <v>2</v>
      </c>
      <c r="V42" s="30">
        <f>IFERROR(__xludf.DUMMYFUNCTION("""COMPUTED_VALUE"""),0.0)</f>
        <v>0</v>
      </c>
      <c r="W42" s="29">
        <f>IFERROR(__xludf.DUMMYFUNCTION("""COMPUTED_VALUE"""),0.0)</f>
        <v>0</v>
      </c>
      <c r="X42" s="30">
        <f>IFERROR(__xludf.DUMMYFUNCTION("""COMPUTED_VALUE"""),2.0)</f>
        <v>2</v>
      </c>
      <c r="Y42" s="30">
        <f>IFERROR(__xludf.DUMMYFUNCTION("""COMPUTED_VALUE"""),3.0)</f>
        <v>3</v>
      </c>
      <c r="Z42" s="30">
        <f>IFERROR(__xludf.DUMMYFUNCTION("""COMPUTED_VALUE"""),0.0)</f>
        <v>0</v>
      </c>
      <c r="AA42" s="30">
        <f>IFERROR(__xludf.DUMMYFUNCTION("""COMPUTED_VALUE"""),2.0)</f>
        <v>2</v>
      </c>
      <c r="AB42" s="30">
        <f>IFERROR(__xludf.DUMMYFUNCTION("""COMPUTED_VALUE"""),2.0)</f>
        <v>2</v>
      </c>
      <c r="AC42" s="31">
        <f>IFERROR(__xludf.DUMMYFUNCTION("""COMPUTED_VALUE"""),0.0)</f>
        <v>0</v>
      </c>
      <c r="AD42" s="29">
        <f>IFERROR(__xludf.DUMMYFUNCTION("""COMPUTED_VALUE"""),2.0)</f>
        <v>2</v>
      </c>
      <c r="AE42" s="30">
        <f>IFERROR(__xludf.DUMMYFUNCTION("""COMPUTED_VALUE"""),5.0)</f>
        <v>5</v>
      </c>
      <c r="AF42" s="30">
        <f>IFERROR(__xludf.DUMMYFUNCTION("""COMPUTED_VALUE"""),2.0)</f>
        <v>2</v>
      </c>
      <c r="AG42" s="30">
        <f>IFERROR(__xludf.DUMMYFUNCTION("""COMPUTED_VALUE"""),3.0)</f>
        <v>3</v>
      </c>
      <c r="AH42" s="30">
        <f>IFERROR(__xludf.DUMMYFUNCTION("""COMPUTED_VALUE"""),2.0)</f>
        <v>2</v>
      </c>
      <c r="AI42" s="31">
        <f>IFERROR(__xludf.DUMMYFUNCTION("""COMPUTED_VALUE"""),0.0)</f>
        <v>0</v>
      </c>
      <c r="AJ42" s="30">
        <f>IFERROR(__xludf.DUMMYFUNCTION("""COMPUTED_VALUE"""),6.0)</f>
        <v>6</v>
      </c>
      <c r="AK42" s="30">
        <f>IFERROR(__xludf.DUMMYFUNCTION("""COMPUTED_VALUE"""),2.0)</f>
        <v>2</v>
      </c>
      <c r="AL42" s="29">
        <f>IFERROR(__xludf.DUMMYFUNCTION("""COMPUTED_VALUE"""),2.0)</f>
        <v>2</v>
      </c>
      <c r="AM42" s="30">
        <f>IFERROR(__xludf.DUMMYFUNCTION("""COMPUTED_VALUE"""),10.0)</f>
        <v>10</v>
      </c>
      <c r="AN42" s="30">
        <f>IFERROR(__xludf.DUMMYFUNCTION("""COMPUTED_VALUE"""),2.0)</f>
        <v>2</v>
      </c>
      <c r="AO42" s="32">
        <f>IFERROR(__xludf.DUMMYFUNCTION("""COMPUTED_VALUE"""),2.0)</f>
        <v>2</v>
      </c>
      <c r="AP42" s="30">
        <f>IFERROR(__xludf.DUMMYFUNCTION("""COMPUTED_VALUE"""),5.0)</f>
        <v>5</v>
      </c>
      <c r="AQ42" s="30">
        <f>IFERROR(__xludf.DUMMYFUNCTION("""COMPUTED_VALUE"""),28.0)</f>
        <v>28</v>
      </c>
      <c r="AR42" s="30">
        <f>IFERROR(__xludf.DUMMYFUNCTION("""COMPUTED_VALUE"""),2.0)</f>
        <v>2</v>
      </c>
      <c r="AS42" s="29">
        <f>IFERROR(__xludf.DUMMYFUNCTION("""COMPUTED_VALUE"""),2.0)</f>
        <v>2</v>
      </c>
      <c r="AT42" s="29">
        <f>IFERROR(__xludf.DUMMYFUNCTION("""COMPUTED_VALUE"""),0.0)</f>
        <v>0</v>
      </c>
    </row>
    <row r="43">
      <c r="A43" s="28" t="str">
        <f>IFERROR(__xludf.DUMMYFUNCTION("""COMPUTED_VALUE"""),"Широких Полина")</f>
        <v>Широких Полина</v>
      </c>
      <c r="B43" s="29">
        <f>IFERROR(__xludf.DUMMYFUNCTION("""COMPUTED_VALUE"""),130.0)</f>
        <v>130</v>
      </c>
      <c r="C43" s="30">
        <f>IFERROR(__xludf.DUMMYFUNCTION("""COMPUTED_VALUE"""),26.0)</f>
        <v>26</v>
      </c>
      <c r="D43" s="30">
        <f>IFERROR(__xludf.DUMMYFUNCTION("""COMPUTED_VALUE"""),27.0)</f>
        <v>27</v>
      </c>
      <c r="E43" s="30">
        <f>IFERROR(__xludf.DUMMYFUNCTION("""COMPUTED_VALUE"""),32.0)</f>
        <v>32</v>
      </c>
      <c r="F43" s="29">
        <f>IFERROR(__xludf.DUMMYFUNCTION("""COMPUTED_VALUE"""),45.0)</f>
        <v>45</v>
      </c>
      <c r="G43" s="30">
        <f>IFERROR(__xludf.DUMMYFUNCTION("""COMPUTED_VALUE"""),22.0)</f>
        <v>22</v>
      </c>
      <c r="H43" s="30">
        <f>IFERROR(__xludf.DUMMYFUNCTION("""COMPUTED_VALUE"""),4.0)</f>
        <v>4</v>
      </c>
      <c r="I43" s="30">
        <f>IFERROR(__xludf.DUMMYFUNCTION("""COMPUTED_VALUE"""),12.0)</f>
        <v>12</v>
      </c>
      <c r="J43" s="30">
        <f>IFERROR(__xludf.DUMMYFUNCTION("""COMPUTED_VALUE"""),15.0)</f>
        <v>15</v>
      </c>
      <c r="K43" s="30">
        <f>IFERROR(__xludf.DUMMYFUNCTION("""COMPUTED_VALUE"""),7.0)</f>
        <v>7</v>
      </c>
      <c r="L43" s="30">
        <f>IFERROR(__xludf.DUMMYFUNCTION("""COMPUTED_VALUE"""),12.0)</f>
        <v>12</v>
      </c>
      <c r="M43" s="30">
        <f>IFERROR(__xludf.DUMMYFUNCTION("""COMPUTED_VALUE"""),13.0)</f>
        <v>13</v>
      </c>
      <c r="N43" s="30">
        <f>IFERROR(__xludf.DUMMYFUNCTION("""COMPUTED_VALUE"""),2.0)</f>
        <v>2</v>
      </c>
      <c r="O43" s="30">
        <f>IFERROR(__xludf.DUMMYFUNCTION("""COMPUTED_VALUE"""),2.0)</f>
        <v>2</v>
      </c>
      <c r="P43" s="29">
        <f>IFERROR(__xludf.DUMMYFUNCTION("""COMPUTED_VALUE"""),41.0)</f>
        <v>41</v>
      </c>
      <c r="Q43" s="30">
        <f>IFERROR(__xludf.DUMMYFUNCTION("""COMPUTED_VALUE"""),10.0)</f>
        <v>10</v>
      </c>
      <c r="R43" s="30">
        <f>IFERROR(__xludf.DUMMYFUNCTION("""COMPUTED_VALUE"""),10.0)</f>
        <v>10</v>
      </c>
      <c r="S43" s="30">
        <f>IFERROR(__xludf.DUMMYFUNCTION("""COMPUTED_VALUE"""),2.0)</f>
        <v>2</v>
      </c>
      <c r="T43" s="31">
        <f>IFERROR(__xludf.DUMMYFUNCTION("""COMPUTED_VALUE"""),2.0)</f>
        <v>2</v>
      </c>
      <c r="U43" s="29">
        <f>IFERROR(__xludf.DUMMYFUNCTION("""COMPUTED_VALUE"""),2.0)</f>
        <v>2</v>
      </c>
      <c r="V43" s="30">
        <f>IFERROR(__xludf.DUMMYFUNCTION("""COMPUTED_VALUE"""),10.0)</f>
        <v>10</v>
      </c>
      <c r="W43" s="29">
        <f>IFERROR(__xludf.DUMMYFUNCTION("""COMPUTED_VALUE"""),2.0)</f>
        <v>2</v>
      </c>
      <c r="X43" s="30">
        <f>IFERROR(__xludf.DUMMYFUNCTION("""COMPUTED_VALUE"""),2.0)</f>
        <v>2</v>
      </c>
      <c r="Y43" s="30">
        <f>IFERROR(__xludf.DUMMYFUNCTION("""COMPUTED_VALUE"""),3.0)</f>
        <v>3</v>
      </c>
      <c r="Z43" s="30">
        <f>IFERROR(__xludf.DUMMYFUNCTION("""COMPUTED_VALUE"""),6.0)</f>
        <v>6</v>
      </c>
      <c r="AA43" s="30">
        <f>IFERROR(__xludf.DUMMYFUNCTION("""COMPUTED_VALUE"""),2.0)</f>
        <v>2</v>
      </c>
      <c r="AB43" s="30">
        <f>IFERROR(__xludf.DUMMYFUNCTION("""COMPUTED_VALUE"""),2.0)</f>
        <v>2</v>
      </c>
      <c r="AC43" s="31">
        <f>IFERROR(__xludf.DUMMYFUNCTION("""COMPUTED_VALUE"""),5.0)</f>
        <v>5</v>
      </c>
      <c r="AD43" s="29">
        <f>IFERROR(__xludf.DUMMYFUNCTION("""COMPUTED_VALUE"""),2.0)</f>
        <v>2</v>
      </c>
      <c r="AE43" s="30">
        <f>IFERROR(__xludf.DUMMYFUNCTION("""COMPUTED_VALUE"""),5.0)</f>
        <v>5</v>
      </c>
      <c r="AF43" s="30">
        <f>IFERROR(__xludf.DUMMYFUNCTION("""COMPUTED_VALUE"""),2.0)</f>
        <v>2</v>
      </c>
      <c r="AG43" s="30">
        <f>IFERROR(__xludf.DUMMYFUNCTION("""COMPUTED_VALUE"""),3.0)</f>
        <v>3</v>
      </c>
      <c r="AH43" s="30">
        <f>IFERROR(__xludf.DUMMYFUNCTION("""COMPUTED_VALUE"""),2.0)</f>
        <v>2</v>
      </c>
      <c r="AI43" s="31">
        <f>IFERROR(__xludf.DUMMYFUNCTION("""COMPUTED_VALUE"""),0.0)</f>
        <v>0</v>
      </c>
      <c r="AJ43" s="30">
        <f>IFERROR(__xludf.DUMMYFUNCTION("""COMPUTED_VALUE"""),9.0)</f>
        <v>9</v>
      </c>
      <c r="AK43" s="30">
        <f>IFERROR(__xludf.DUMMYFUNCTION("""COMPUTED_VALUE"""),2.0)</f>
        <v>2</v>
      </c>
      <c r="AL43" s="29">
        <f>IFERROR(__xludf.DUMMYFUNCTION("""COMPUTED_VALUE"""),2.0)</f>
        <v>2</v>
      </c>
      <c r="AM43" s="30">
        <f>IFERROR(__xludf.DUMMYFUNCTION("""COMPUTED_VALUE"""),0.0)</f>
        <v>0</v>
      </c>
      <c r="AN43" s="30">
        <f>IFERROR(__xludf.DUMMYFUNCTION("""COMPUTED_VALUE"""),2.0)</f>
        <v>2</v>
      </c>
      <c r="AO43" s="32">
        <f>IFERROR(__xludf.DUMMYFUNCTION("""COMPUTED_VALUE"""),2.0)</f>
        <v>2</v>
      </c>
      <c r="AP43" s="30">
        <f>IFERROR(__xludf.DUMMYFUNCTION("""COMPUTED_VALUE"""),0.0)</f>
        <v>0</v>
      </c>
      <c r="AQ43" s="30">
        <f>IFERROR(__xludf.DUMMYFUNCTION("""COMPUTED_VALUE"""),37.0)</f>
        <v>37</v>
      </c>
      <c r="AR43" s="30">
        <f>IFERROR(__xludf.DUMMYFUNCTION("""COMPUTED_VALUE"""),2.0)</f>
        <v>2</v>
      </c>
      <c r="AS43" s="29">
        <f>IFERROR(__xludf.DUMMYFUNCTION("""COMPUTED_VALUE"""),2.0)</f>
        <v>2</v>
      </c>
      <c r="AT43" s="29">
        <f>IFERROR(__xludf.DUMMYFUNCTION("""COMPUTED_VALUE"""),0.0)</f>
        <v>0</v>
      </c>
    </row>
    <row r="44">
      <c r="A44" s="28" t="str">
        <f>IFERROR(__xludf.DUMMYFUNCTION("""COMPUTED_VALUE"""),"Соловьева Александра")</f>
        <v>Соловьева Александра</v>
      </c>
      <c r="B44" s="29">
        <f>IFERROR(__xludf.DUMMYFUNCTION("""COMPUTED_VALUE"""),69.0)</f>
        <v>69</v>
      </c>
      <c r="C44" s="30">
        <f>IFERROR(__xludf.DUMMYFUNCTION("""COMPUTED_VALUE"""),26.0)</f>
        <v>26</v>
      </c>
      <c r="D44" s="30">
        <f>IFERROR(__xludf.DUMMYFUNCTION("""COMPUTED_VALUE"""),13.0)</f>
        <v>13</v>
      </c>
      <c r="E44" s="30">
        <f>IFERROR(__xludf.DUMMYFUNCTION("""COMPUTED_VALUE"""),15.0)</f>
        <v>15</v>
      </c>
      <c r="F44" s="29">
        <f>IFERROR(__xludf.DUMMYFUNCTION("""COMPUTED_VALUE"""),15.0)</f>
        <v>15</v>
      </c>
      <c r="G44" s="30">
        <f>IFERROR(__xludf.DUMMYFUNCTION("""COMPUTED_VALUE"""),22.0)</f>
        <v>22</v>
      </c>
      <c r="H44" s="30">
        <f>IFERROR(__xludf.DUMMYFUNCTION("""COMPUTED_VALUE"""),4.0)</f>
        <v>4</v>
      </c>
      <c r="I44" s="30">
        <f>IFERROR(__xludf.DUMMYFUNCTION("""COMPUTED_VALUE"""),2.0)</f>
        <v>2</v>
      </c>
      <c r="J44" s="30">
        <f>IFERROR(__xludf.DUMMYFUNCTION("""COMPUTED_VALUE"""),11.0)</f>
        <v>11</v>
      </c>
      <c r="K44" s="30">
        <f>IFERROR(__xludf.DUMMYFUNCTION("""COMPUTED_VALUE"""),5.0)</f>
        <v>5</v>
      </c>
      <c r="L44" s="30">
        <f>IFERROR(__xludf.DUMMYFUNCTION("""COMPUTED_VALUE"""),5.0)</f>
        <v>5</v>
      </c>
      <c r="M44" s="30">
        <f>IFERROR(__xludf.DUMMYFUNCTION("""COMPUTED_VALUE"""),5.0)</f>
        <v>5</v>
      </c>
      <c r="N44" s="30">
        <f>IFERROR(__xludf.DUMMYFUNCTION("""COMPUTED_VALUE"""),10.0)</f>
        <v>10</v>
      </c>
      <c r="O44" s="30">
        <f>IFERROR(__xludf.DUMMYFUNCTION("""COMPUTED_VALUE"""),0.0)</f>
        <v>0</v>
      </c>
      <c r="P44" s="29">
        <f>IFERROR(__xludf.DUMMYFUNCTION("""COMPUTED_VALUE"""),5.0)</f>
        <v>5</v>
      </c>
      <c r="Q44" s="30">
        <f>IFERROR(__xludf.DUMMYFUNCTION("""COMPUTED_VALUE"""),10.0)</f>
        <v>10</v>
      </c>
      <c r="R44" s="30">
        <f>IFERROR(__xludf.DUMMYFUNCTION("""COMPUTED_VALUE"""),10.0)</f>
        <v>10</v>
      </c>
      <c r="S44" s="30">
        <f>IFERROR(__xludf.DUMMYFUNCTION("""COMPUTED_VALUE"""),2.0)</f>
        <v>2</v>
      </c>
      <c r="T44" s="31">
        <f>IFERROR(__xludf.DUMMYFUNCTION("""COMPUTED_VALUE"""),2.0)</f>
        <v>2</v>
      </c>
      <c r="U44" s="29">
        <f>IFERROR(__xludf.DUMMYFUNCTION("""COMPUTED_VALUE"""),2.0)</f>
        <v>2</v>
      </c>
      <c r="V44" s="30">
        <f>IFERROR(__xludf.DUMMYFUNCTION("""COMPUTED_VALUE"""),0.0)</f>
        <v>0</v>
      </c>
      <c r="W44" s="29">
        <f>IFERROR(__xludf.DUMMYFUNCTION("""COMPUTED_VALUE"""),2.0)</f>
        <v>2</v>
      </c>
      <c r="X44" s="30">
        <f>IFERROR(__xludf.DUMMYFUNCTION("""COMPUTED_VALUE"""),2.0)</f>
        <v>2</v>
      </c>
      <c r="Y44" s="30">
        <f>IFERROR(__xludf.DUMMYFUNCTION("""COMPUTED_VALUE"""),0.0)</f>
        <v>0</v>
      </c>
      <c r="Z44" s="30">
        <f>IFERROR(__xludf.DUMMYFUNCTION("""COMPUTED_VALUE"""),9.0)</f>
        <v>9</v>
      </c>
      <c r="AA44" s="30">
        <f>IFERROR(__xludf.DUMMYFUNCTION("""COMPUTED_VALUE"""),0.0)</f>
        <v>0</v>
      </c>
      <c r="AB44" s="30">
        <f>IFERROR(__xludf.DUMMYFUNCTION("""COMPUTED_VALUE"""),0.0)</f>
        <v>0</v>
      </c>
      <c r="AC44" s="31">
        <f>IFERROR(__xludf.DUMMYFUNCTION("""COMPUTED_VALUE"""),5.0)</f>
        <v>5</v>
      </c>
      <c r="AD44" s="29">
        <f>IFERROR(__xludf.DUMMYFUNCTION("""COMPUTED_VALUE"""),0.0)</f>
        <v>0</v>
      </c>
      <c r="AE44" s="30">
        <f>IFERROR(__xludf.DUMMYFUNCTION("""COMPUTED_VALUE"""),5.0)</f>
        <v>5</v>
      </c>
      <c r="AF44" s="30">
        <f>IFERROR(__xludf.DUMMYFUNCTION("""COMPUTED_VALUE"""),0.0)</f>
        <v>0</v>
      </c>
      <c r="AG44" s="30">
        <f>IFERROR(__xludf.DUMMYFUNCTION("""COMPUTED_VALUE"""),0.0)</f>
        <v>0</v>
      </c>
      <c r="AH44" s="30">
        <f>IFERROR(__xludf.DUMMYFUNCTION("""COMPUTED_VALUE"""),0.0)</f>
        <v>0</v>
      </c>
      <c r="AI44" s="31">
        <f>IFERROR(__xludf.DUMMYFUNCTION("""COMPUTED_VALUE"""),5.0)</f>
        <v>5</v>
      </c>
      <c r="AJ44" s="30">
        <f>IFERROR(__xludf.DUMMYFUNCTION("""COMPUTED_VALUE"""),0.0)</f>
        <v>0</v>
      </c>
      <c r="AK44" s="30">
        <f>IFERROR(__xludf.DUMMYFUNCTION("""COMPUTED_VALUE"""),0.0)</f>
        <v>0</v>
      </c>
      <c r="AL44" s="29">
        <f>IFERROR(__xludf.DUMMYFUNCTION("""COMPUTED_VALUE"""),0.0)</f>
        <v>0</v>
      </c>
      <c r="AM44" s="30">
        <f>IFERROR(__xludf.DUMMYFUNCTION("""COMPUTED_VALUE"""),10.0)</f>
        <v>10</v>
      </c>
      <c r="AN44" s="30">
        <f>IFERROR(__xludf.DUMMYFUNCTION("""COMPUTED_VALUE"""),0.0)</f>
        <v>0</v>
      </c>
      <c r="AO44" s="32">
        <f>IFERROR(__xludf.DUMMYFUNCTION("""COMPUTED_VALUE"""),0.0)</f>
        <v>0</v>
      </c>
      <c r="AP44" s="30">
        <f>IFERROR(__xludf.DUMMYFUNCTION("""COMPUTED_VALUE"""),5.0)</f>
        <v>5</v>
      </c>
      <c r="AQ44" s="30">
        <f>IFERROR(__xludf.DUMMYFUNCTION("""COMPUTED_VALUE"""),0.0)</f>
        <v>0</v>
      </c>
      <c r="AR44" s="30">
        <f>IFERROR(__xludf.DUMMYFUNCTION("""COMPUTED_VALUE"""),0.0)</f>
        <v>0</v>
      </c>
      <c r="AS44" s="29">
        <f>IFERROR(__xludf.DUMMYFUNCTION("""COMPUTED_VALUE"""),0.0)</f>
        <v>0</v>
      </c>
      <c r="AT44" s="29">
        <f>IFERROR(__xludf.DUMMYFUNCTION("""COMPUTED_VALUE"""),0.0)</f>
        <v>0</v>
      </c>
    </row>
    <row r="45">
      <c r="A45" s="28" t="str">
        <f>IFERROR(__xludf.DUMMYFUNCTION("""COMPUTED_VALUE"""),"Аноприенко Татьяна")</f>
        <v>Аноприенко Татьяна</v>
      </c>
      <c r="B45" s="29">
        <f>IFERROR(__xludf.DUMMYFUNCTION("""COMPUTED_VALUE"""),115.0)</f>
        <v>115</v>
      </c>
      <c r="C45" s="30">
        <f>IFERROR(__xludf.DUMMYFUNCTION("""COMPUTED_VALUE"""),26.0)</f>
        <v>26</v>
      </c>
      <c r="D45" s="30">
        <f>IFERROR(__xludf.DUMMYFUNCTION("""COMPUTED_VALUE"""),20.0)</f>
        <v>20</v>
      </c>
      <c r="E45" s="30">
        <f>IFERROR(__xludf.DUMMYFUNCTION("""COMPUTED_VALUE"""),19.0)</f>
        <v>19</v>
      </c>
      <c r="F45" s="29">
        <f>IFERROR(__xludf.DUMMYFUNCTION("""COMPUTED_VALUE"""),50.0)</f>
        <v>50</v>
      </c>
      <c r="G45" s="30">
        <f>IFERROR(__xludf.DUMMYFUNCTION("""COMPUTED_VALUE"""),22.0)</f>
        <v>22</v>
      </c>
      <c r="H45" s="30">
        <f>IFERROR(__xludf.DUMMYFUNCTION("""COMPUTED_VALUE"""),4.0)</f>
        <v>4</v>
      </c>
      <c r="I45" s="30">
        <f>IFERROR(__xludf.DUMMYFUNCTION("""COMPUTED_VALUE"""),12.0)</f>
        <v>12</v>
      </c>
      <c r="J45" s="30">
        <f>IFERROR(__xludf.DUMMYFUNCTION("""COMPUTED_VALUE"""),8.0)</f>
        <v>8</v>
      </c>
      <c r="K45" s="30">
        <f>IFERROR(__xludf.DUMMYFUNCTION("""COMPUTED_VALUE"""),7.0)</f>
        <v>7</v>
      </c>
      <c r="L45" s="30">
        <f>IFERROR(__xludf.DUMMYFUNCTION("""COMPUTED_VALUE"""),7.0)</f>
        <v>7</v>
      </c>
      <c r="M45" s="30">
        <f>IFERROR(__xludf.DUMMYFUNCTION("""COMPUTED_VALUE"""),5.0)</f>
        <v>5</v>
      </c>
      <c r="N45" s="30">
        <f>IFERROR(__xludf.DUMMYFUNCTION("""COMPUTED_VALUE"""),2.0)</f>
        <v>2</v>
      </c>
      <c r="O45" s="30">
        <f>IFERROR(__xludf.DUMMYFUNCTION("""COMPUTED_VALUE"""),2.0)</f>
        <v>2</v>
      </c>
      <c r="P45" s="29">
        <f>IFERROR(__xludf.DUMMYFUNCTION("""COMPUTED_VALUE"""),46.0)</f>
        <v>46</v>
      </c>
      <c r="Q45" s="30">
        <f>IFERROR(__xludf.DUMMYFUNCTION("""COMPUTED_VALUE"""),10.0)</f>
        <v>10</v>
      </c>
      <c r="R45" s="30">
        <f>IFERROR(__xludf.DUMMYFUNCTION("""COMPUTED_VALUE"""),10.0)</f>
        <v>10</v>
      </c>
      <c r="S45" s="30">
        <f>IFERROR(__xludf.DUMMYFUNCTION("""COMPUTED_VALUE"""),2.0)</f>
        <v>2</v>
      </c>
      <c r="T45" s="31">
        <f>IFERROR(__xludf.DUMMYFUNCTION("""COMPUTED_VALUE"""),2.0)</f>
        <v>2</v>
      </c>
      <c r="U45" s="29">
        <f>IFERROR(__xludf.DUMMYFUNCTION("""COMPUTED_VALUE"""),2.0)</f>
        <v>2</v>
      </c>
      <c r="V45" s="30">
        <f>IFERROR(__xludf.DUMMYFUNCTION("""COMPUTED_VALUE"""),10.0)</f>
        <v>10</v>
      </c>
      <c r="W45" s="29">
        <f>IFERROR(__xludf.DUMMYFUNCTION("""COMPUTED_VALUE"""),2.0)</f>
        <v>2</v>
      </c>
      <c r="X45" s="30">
        <f>IFERROR(__xludf.DUMMYFUNCTION("""COMPUTED_VALUE"""),2.0)</f>
        <v>2</v>
      </c>
      <c r="Y45" s="30">
        <f>IFERROR(__xludf.DUMMYFUNCTION("""COMPUTED_VALUE"""),2.0)</f>
        <v>2</v>
      </c>
      <c r="Z45" s="30">
        <f>IFERROR(__xludf.DUMMYFUNCTION("""COMPUTED_VALUE"""),0.0)</f>
        <v>0</v>
      </c>
      <c r="AA45" s="30">
        <f>IFERROR(__xludf.DUMMYFUNCTION("""COMPUTED_VALUE"""),2.0)</f>
        <v>2</v>
      </c>
      <c r="AB45" s="30">
        <f>IFERROR(__xludf.DUMMYFUNCTION("""COMPUTED_VALUE"""),2.0)</f>
        <v>2</v>
      </c>
      <c r="AC45" s="31">
        <f>IFERROR(__xludf.DUMMYFUNCTION("""COMPUTED_VALUE"""),5.0)</f>
        <v>5</v>
      </c>
      <c r="AD45" s="29">
        <f>IFERROR(__xludf.DUMMYFUNCTION("""COMPUTED_VALUE"""),2.0)</f>
        <v>2</v>
      </c>
      <c r="AE45" s="30">
        <f>IFERROR(__xludf.DUMMYFUNCTION("""COMPUTED_VALUE"""),5.0)</f>
        <v>5</v>
      </c>
      <c r="AF45" s="30">
        <f>IFERROR(__xludf.DUMMYFUNCTION("""COMPUTED_VALUE"""),0.0)</f>
        <v>0</v>
      </c>
      <c r="AG45" s="30">
        <f>IFERROR(__xludf.DUMMYFUNCTION("""COMPUTED_VALUE"""),0.0)</f>
        <v>0</v>
      </c>
      <c r="AH45" s="30">
        <f>IFERROR(__xludf.DUMMYFUNCTION("""COMPUTED_VALUE"""),2.0)</f>
        <v>2</v>
      </c>
      <c r="AI45" s="31">
        <f>IFERROR(__xludf.DUMMYFUNCTION("""COMPUTED_VALUE"""),5.0)</f>
        <v>5</v>
      </c>
      <c r="AJ45" s="30">
        <f>IFERROR(__xludf.DUMMYFUNCTION("""COMPUTED_VALUE"""),0.0)</f>
        <v>0</v>
      </c>
      <c r="AK45" s="30">
        <f>IFERROR(__xludf.DUMMYFUNCTION("""COMPUTED_VALUE"""),0.0)</f>
        <v>0</v>
      </c>
      <c r="AL45" s="29">
        <f>IFERROR(__xludf.DUMMYFUNCTION("""COMPUTED_VALUE"""),0.0)</f>
        <v>0</v>
      </c>
      <c r="AM45" s="30">
        <f>IFERROR(__xludf.DUMMYFUNCTION("""COMPUTED_VALUE"""),0.0)</f>
        <v>0</v>
      </c>
      <c r="AN45" s="30">
        <f>IFERROR(__xludf.DUMMYFUNCTION("""COMPUTED_VALUE"""),2.0)</f>
        <v>2</v>
      </c>
      <c r="AO45" s="32">
        <f>IFERROR(__xludf.DUMMYFUNCTION("""COMPUTED_VALUE"""),2.0)</f>
        <v>2</v>
      </c>
      <c r="AP45" s="30">
        <f>IFERROR(__xludf.DUMMYFUNCTION("""COMPUTED_VALUE"""),5.0)</f>
        <v>5</v>
      </c>
      <c r="AQ45" s="30">
        <f>IFERROR(__xludf.DUMMYFUNCTION("""COMPUTED_VALUE"""),37.0)</f>
        <v>37</v>
      </c>
      <c r="AR45" s="30">
        <f>IFERROR(__xludf.DUMMYFUNCTION("""COMPUTED_VALUE"""),2.0)</f>
        <v>2</v>
      </c>
      <c r="AS45" s="29">
        <f>IFERROR(__xludf.DUMMYFUNCTION("""COMPUTED_VALUE"""),2.0)</f>
        <v>2</v>
      </c>
      <c r="AT45" s="29">
        <f>IFERROR(__xludf.DUMMYFUNCTION("""COMPUTED_VALUE"""),0.0)</f>
        <v>0</v>
      </c>
    </row>
    <row r="46">
      <c r="A46" s="28" t="str">
        <f>IFERROR(__xludf.DUMMYFUNCTION("""COMPUTED_VALUE"""),"Романенко Александр")</f>
        <v>Романенко Александр</v>
      </c>
      <c r="B46" s="29">
        <f>IFERROR(__xludf.DUMMYFUNCTION("""COMPUTED_VALUE"""),51.0)</f>
        <v>51</v>
      </c>
      <c r="C46" s="30">
        <f>IFERROR(__xludf.DUMMYFUNCTION("""COMPUTED_VALUE"""),10.0)</f>
        <v>10</v>
      </c>
      <c r="D46" s="30">
        <f>IFERROR(__xludf.DUMMYFUNCTION("""COMPUTED_VALUE"""),1.0)</f>
        <v>1</v>
      </c>
      <c r="E46" s="30">
        <f>IFERROR(__xludf.DUMMYFUNCTION("""COMPUTED_VALUE"""),19.0)</f>
        <v>19</v>
      </c>
      <c r="F46" s="29">
        <f>IFERROR(__xludf.DUMMYFUNCTION("""COMPUTED_VALUE"""),21.0)</f>
        <v>21</v>
      </c>
      <c r="G46" s="30">
        <f>IFERROR(__xludf.DUMMYFUNCTION("""COMPUTED_VALUE"""),10.0)</f>
        <v>10</v>
      </c>
      <c r="H46" s="30">
        <f>IFERROR(__xludf.DUMMYFUNCTION("""COMPUTED_VALUE"""),0.0)</f>
        <v>0</v>
      </c>
      <c r="I46" s="30">
        <f>IFERROR(__xludf.DUMMYFUNCTION("""COMPUTED_VALUE"""),0.0)</f>
        <v>0</v>
      </c>
      <c r="J46" s="30">
        <f>IFERROR(__xludf.DUMMYFUNCTION("""COMPUTED_VALUE"""),1.0)</f>
        <v>1</v>
      </c>
      <c r="K46" s="30">
        <f>IFERROR(__xludf.DUMMYFUNCTION("""COMPUTED_VALUE"""),5.0)</f>
        <v>5</v>
      </c>
      <c r="L46" s="30">
        <f>IFERROR(__xludf.DUMMYFUNCTION("""COMPUTED_VALUE"""),9.0)</f>
        <v>9</v>
      </c>
      <c r="M46" s="30">
        <f>IFERROR(__xludf.DUMMYFUNCTION("""COMPUTED_VALUE"""),5.0)</f>
        <v>5</v>
      </c>
      <c r="N46" s="30">
        <f>IFERROR(__xludf.DUMMYFUNCTION("""COMPUTED_VALUE"""),0.0)</f>
        <v>0</v>
      </c>
      <c r="O46" s="30">
        <f>IFERROR(__xludf.DUMMYFUNCTION("""COMPUTED_VALUE"""),0.0)</f>
        <v>0</v>
      </c>
      <c r="P46" s="29">
        <f>IFERROR(__xludf.DUMMYFUNCTION("""COMPUTED_VALUE"""),21.0)</f>
        <v>21</v>
      </c>
      <c r="Q46" s="30">
        <f>IFERROR(__xludf.DUMMYFUNCTION("""COMPUTED_VALUE"""),10.0)</f>
        <v>10</v>
      </c>
      <c r="R46" s="30">
        <f>IFERROR(__xludf.DUMMYFUNCTION("""COMPUTED_VALUE"""),0.0)</f>
        <v>0</v>
      </c>
      <c r="S46" s="30">
        <f>IFERROR(__xludf.DUMMYFUNCTION("""COMPUTED_VALUE"""),0.0)</f>
        <v>0</v>
      </c>
      <c r="T46" s="31">
        <f>IFERROR(__xludf.DUMMYFUNCTION("""COMPUTED_VALUE"""),0.0)</f>
        <v>0</v>
      </c>
      <c r="U46" s="29">
        <f>IFERROR(__xludf.DUMMYFUNCTION("""COMPUTED_VALUE"""),0.0)</f>
        <v>0</v>
      </c>
      <c r="V46" s="30">
        <f>IFERROR(__xludf.DUMMYFUNCTION("""COMPUTED_VALUE"""),0.0)</f>
        <v>0</v>
      </c>
      <c r="W46" s="29">
        <f>IFERROR(__xludf.DUMMYFUNCTION("""COMPUTED_VALUE"""),0.0)</f>
        <v>0</v>
      </c>
      <c r="X46" s="30">
        <f>IFERROR(__xludf.DUMMYFUNCTION("""COMPUTED_VALUE"""),1.0)</f>
        <v>1</v>
      </c>
      <c r="Y46" s="30">
        <f>IFERROR(__xludf.DUMMYFUNCTION("""COMPUTED_VALUE"""),0.0)</f>
        <v>0</v>
      </c>
      <c r="Z46" s="30">
        <f>IFERROR(__xludf.DUMMYFUNCTION("""COMPUTED_VALUE"""),0.0)</f>
        <v>0</v>
      </c>
      <c r="AA46" s="30">
        <f>IFERROR(__xludf.DUMMYFUNCTION("""COMPUTED_VALUE"""),0.0)</f>
        <v>0</v>
      </c>
      <c r="AB46" s="30">
        <f>IFERROR(__xludf.DUMMYFUNCTION("""COMPUTED_VALUE"""),0.0)</f>
        <v>0</v>
      </c>
      <c r="AC46" s="31">
        <f>IFERROR(__xludf.DUMMYFUNCTION("""COMPUTED_VALUE"""),5.0)</f>
        <v>5</v>
      </c>
      <c r="AD46" s="29">
        <f>IFERROR(__xludf.DUMMYFUNCTION("""COMPUTED_VALUE"""),0.0)</f>
        <v>0</v>
      </c>
      <c r="AE46" s="30">
        <f>IFERROR(__xludf.DUMMYFUNCTION("""COMPUTED_VALUE"""),5.0)</f>
        <v>5</v>
      </c>
      <c r="AF46" s="30">
        <f>IFERROR(__xludf.DUMMYFUNCTION("""COMPUTED_VALUE"""),1.0)</f>
        <v>1</v>
      </c>
      <c r="AG46" s="30">
        <f>IFERROR(__xludf.DUMMYFUNCTION("""COMPUTED_VALUE"""),3.0)</f>
        <v>3</v>
      </c>
      <c r="AH46" s="30">
        <f>IFERROR(__xludf.DUMMYFUNCTION("""COMPUTED_VALUE"""),0.0)</f>
        <v>0</v>
      </c>
      <c r="AI46" s="31">
        <f>IFERROR(__xludf.DUMMYFUNCTION("""COMPUTED_VALUE"""),5.0)</f>
        <v>5</v>
      </c>
      <c r="AJ46" s="30">
        <f>IFERROR(__xludf.DUMMYFUNCTION("""COMPUTED_VALUE"""),0.0)</f>
        <v>0</v>
      </c>
      <c r="AK46" s="30">
        <f>IFERROR(__xludf.DUMMYFUNCTION("""COMPUTED_VALUE"""),0.0)</f>
        <v>0</v>
      </c>
      <c r="AL46" s="29">
        <f>IFERROR(__xludf.DUMMYFUNCTION("""COMPUTED_VALUE"""),0.0)</f>
        <v>0</v>
      </c>
      <c r="AM46" s="30">
        <f>IFERROR(__xludf.DUMMYFUNCTION("""COMPUTED_VALUE"""),0.0)</f>
        <v>0</v>
      </c>
      <c r="AN46" s="30">
        <f>IFERROR(__xludf.DUMMYFUNCTION("""COMPUTED_VALUE"""),0.0)</f>
        <v>0</v>
      </c>
      <c r="AO46" s="32">
        <f>IFERROR(__xludf.DUMMYFUNCTION("""COMPUTED_VALUE"""),0.0)</f>
        <v>0</v>
      </c>
      <c r="AP46" s="30">
        <f>IFERROR(__xludf.DUMMYFUNCTION("""COMPUTED_VALUE"""),5.0)</f>
        <v>5</v>
      </c>
      <c r="AQ46" s="30">
        <f>IFERROR(__xludf.DUMMYFUNCTION("""COMPUTED_VALUE"""),16.0)</f>
        <v>16</v>
      </c>
      <c r="AR46" s="30">
        <f>IFERROR(__xludf.DUMMYFUNCTION("""COMPUTED_VALUE"""),0.0)</f>
        <v>0</v>
      </c>
      <c r="AS46" s="29">
        <f>IFERROR(__xludf.DUMMYFUNCTION("""COMPUTED_VALUE"""),0.0)</f>
        <v>0</v>
      </c>
      <c r="AT46" s="29">
        <f>IFERROR(__xludf.DUMMYFUNCTION("""COMPUTED_VALUE"""),0.0)</f>
        <v>0</v>
      </c>
    </row>
    <row r="47">
      <c r="A47" s="28" t="str">
        <f>IFERROR(__xludf.DUMMYFUNCTION("""COMPUTED_VALUE"""),"Межакова Галина")</f>
        <v>Межакова Галина</v>
      </c>
      <c r="B47" s="29">
        <f>IFERROR(__xludf.DUMMYFUNCTION("""COMPUTED_VALUE"""),161.0)</f>
        <v>161</v>
      </c>
      <c r="C47" s="30">
        <f>IFERROR(__xludf.DUMMYFUNCTION("""COMPUTED_VALUE"""),26.0)</f>
        <v>26</v>
      </c>
      <c r="D47" s="30">
        <f>IFERROR(__xludf.DUMMYFUNCTION("""COMPUTED_VALUE"""),23.0)</f>
        <v>23</v>
      </c>
      <c r="E47" s="30">
        <f>IFERROR(__xludf.DUMMYFUNCTION("""COMPUTED_VALUE"""),36.0)</f>
        <v>36</v>
      </c>
      <c r="F47" s="29">
        <f>IFERROR(__xludf.DUMMYFUNCTION("""COMPUTED_VALUE"""),76.0)</f>
        <v>76</v>
      </c>
      <c r="G47" s="30">
        <f>IFERROR(__xludf.DUMMYFUNCTION("""COMPUTED_VALUE"""),22.0)</f>
        <v>22</v>
      </c>
      <c r="H47" s="30">
        <f>IFERROR(__xludf.DUMMYFUNCTION("""COMPUTED_VALUE"""),4.0)</f>
        <v>4</v>
      </c>
      <c r="I47" s="30">
        <f>IFERROR(__xludf.DUMMYFUNCTION("""COMPUTED_VALUE"""),12.0)</f>
        <v>12</v>
      </c>
      <c r="J47" s="30">
        <f>IFERROR(__xludf.DUMMYFUNCTION("""COMPUTED_VALUE"""),11.0)</f>
        <v>11</v>
      </c>
      <c r="K47" s="30">
        <f>IFERROR(__xludf.DUMMYFUNCTION("""COMPUTED_VALUE"""),7.0)</f>
        <v>7</v>
      </c>
      <c r="L47" s="30">
        <f>IFERROR(__xludf.DUMMYFUNCTION("""COMPUTED_VALUE"""),10.0)</f>
        <v>10</v>
      </c>
      <c r="M47" s="30">
        <f>IFERROR(__xludf.DUMMYFUNCTION("""COMPUTED_VALUE"""),19.0)</f>
        <v>19</v>
      </c>
      <c r="N47" s="30">
        <f>IFERROR(__xludf.DUMMYFUNCTION("""COMPUTED_VALUE"""),12.0)</f>
        <v>12</v>
      </c>
      <c r="O47" s="30">
        <f>IFERROR(__xludf.DUMMYFUNCTION("""COMPUTED_VALUE"""),2.0)</f>
        <v>2</v>
      </c>
      <c r="P47" s="29">
        <f>IFERROR(__xludf.DUMMYFUNCTION("""COMPUTED_VALUE"""),62.0)</f>
        <v>62</v>
      </c>
      <c r="Q47" s="30">
        <f>IFERROR(__xludf.DUMMYFUNCTION("""COMPUTED_VALUE"""),10.0)</f>
        <v>10</v>
      </c>
      <c r="R47" s="30">
        <f>IFERROR(__xludf.DUMMYFUNCTION("""COMPUTED_VALUE"""),10.0)</f>
        <v>10</v>
      </c>
      <c r="S47" s="30">
        <f>IFERROR(__xludf.DUMMYFUNCTION("""COMPUTED_VALUE"""),2.0)</f>
        <v>2</v>
      </c>
      <c r="T47" s="31">
        <f>IFERROR(__xludf.DUMMYFUNCTION("""COMPUTED_VALUE"""),2.0)</f>
        <v>2</v>
      </c>
      <c r="U47" s="29">
        <f>IFERROR(__xludf.DUMMYFUNCTION("""COMPUTED_VALUE"""),2.0)</f>
        <v>2</v>
      </c>
      <c r="V47" s="30">
        <f>IFERROR(__xludf.DUMMYFUNCTION("""COMPUTED_VALUE"""),10.0)</f>
        <v>10</v>
      </c>
      <c r="W47" s="29">
        <f>IFERROR(__xludf.DUMMYFUNCTION("""COMPUTED_VALUE"""),2.0)</f>
        <v>2</v>
      </c>
      <c r="X47" s="30">
        <f>IFERROR(__xludf.DUMMYFUNCTION("""COMPUTED_VALUE"""),0.0)</f>
        <v>0</v>
      </c>
      <c r="Y47" s="30">
        <f>IFERROR(__xludf.DUMMYFUNCTION("""COMPUTED_VALUE"""),0.0)</f>
        <v>0</v>
      </c>
      <c r="Z47" s="30">
        <f>IFERROR(__xludf.DUMMYFUNCTION("""COMPUTED_VALUE"""),7.0)</f>
        <v>7</v>
      </c>
      <c r="AA47" s="30">
        <f>IFERROR(__xludf.DUMMYFUNCTION("""COMPUTED_VALUE"""),2.0)</f>
        <v>2</v>
      </c>
      <c r="AB47" s="30">
        <f>IFERROR(__xludf.DUMMYFUNCTION("""COMPUTED_VALUE"""),2.0)</f>
        <v>2</v>
      </c>
      <c r="AC47" s="31">
        <f>IFERROR(__xludf.DUMMYFUNCTION("""COMPUTED_VALUE"""),5.0)</f>
        <v>5</v>
      </c>
      <c r="AD47" s="29">
        <f>IFERROR(__xludf.DUMMYFUNCTION("""COMPUTED_VALUE"""),2.0)</f>
        <v>2</v>
      </c>
      <c r="AE47" s="30">
        <f>IFERROR(__xludf.DUMMYFUNCTION("""COMPUTED_VALUE"""),5.0)</f>
        <v>5</v>
      </c>
      <c r="AF47" s="30">
        <f>IFERROR(__xludf.DUMMYFUNCTION("""COMPUTED_VALUE"""),2.0)</f>
        <v>2</v>
      </c>
      <c r="AG47" s="30">
        <f>IFERROR(__xludf.DUMMYFUNCTION("""COMPUTED_VALUE"""),1.0)</f>
        <v>1</v>
      </c>
      <c r="AH47" s="30">
        <f>IFERROR(__xludf.DUMMYFUNCTION("""COMPUTED_VALUE"""),2.0)</f>
        <v>2</v>
      </c>
      <c r="AI47" s="31">
        <f>IFERROR(__xludf.DUMMYFUNCTION("""COMPUTED_VALUE"""),5.0)</f>
        <v>5</v>
      </c>
      <c r="AJ47" s="30">
        <f>IFERROR(__xludf.DUMMYFUNCTION("""COMPUTED_VALUE"""),10.0)</f>
        <v>10</v>
      </c>
      <c r="AK47" s="30">
        <f>IFERROR(__xludf.DUMMYFUNCTION("""COMPUTED_VALUE"""),2.0)</f>
        <v>2</v>
      </c>
      <c r="AL47" s="29">
        <f>IFERROR(__xludf.DUMMYFUNCTION("""COMPUTED_VALUE"""),2.0)</f>
        <v>2</v>
      </c>
      <c r="AM47" s="30">
        <f>IFERROR(__xludf.DUMMYFUNCTION("""COMPUTED_VALUE"""),10.0)</f>
        <v>10</v>
      </c>
      <c r="AN47" s="30">
        <f>IFERROR(__xludf.DUMMYFUNCTION("""COMPUTED_VALUE"""),2.0)</f>
        <v>2</v>
      </c>
      <c r="AO47" s="32">
        <f>IFERROR(__xludf.DUMMYFUNCTION("""COMPUTED_VALUE"""),2.0)</f>
        <v>2</v>
      </c>
      <c r="AP47" s="30">
        <f>IFERROR(__xludf.DUMMYFUNCTION("""COMPUTED_VALUE"""),5.0)</f>
        <v>5</v>
      </c>
      <c r="AQ47" s="30">
        <f>IFERROR(__xludf.DUMMYFUNCTION("""COMPUTED_VALUE"""),33.0)</f>
        <v>33</v>
      </c>
      <c r="AR47" s="30">
        <f>IFERROR(__xludf.DUMMYFUNCTION("""COMPUTED_VALUE"""),2.0)</f>
        <v>2</v>
      </c>
      <c r="AS47" s="29">
        <f>IFERROR(__xludf.DUMMYFUNCTION("""COMPUTED_VALUE"""),2.0)</f>
        <v>2</v>
      </c>
      <c r="AT47" s="29">
        <f>IFERROR(__xludf.DUMMYFUNCTION("""COMPUTED_VALUE"""),20.0)</f>
        <v>20</v>
      </c>
    </row>
    <row r="48">
      <c r="A48" s="28" t="str">
        <f>IFERROR(__xludf.DUMMYFUNCTION("""COMPUTED_VALUE"""),"Новиков Артём")</f>
        <v>Новиков Артём</v>
      </c>
      <c r="B48" s="29">
        <f>IFERROR(__xludf.DUMMYFUNCTION("""COMPUTED_VALUE"""),69.0)</f>
        <v>69</v>
      </c>
      <c r="C48" s="30">
        <f>IFERROR(__xludf.DUMMYFUNCTION("""COMPUTED_VALUE"""),26.0)</f>
        <v>26</v>
      </c>
      <c r="D48" s="30">
        <f>IFERROR(__xludf.DUMMYFUNCTION("""COMPUTED_VALUE"""),13.0)</f>
        <v>13</v>
      </c>
      <c r="E48" s="30">
        <f>IFERROR(__xludf.DUMMYFUNCTION("""COMPUTED_VALUE"""),20.0)</f>
        <v>20</v>
      </c>
      <c r="F48" s="29">
        <f>IFERROR(__xludf.DUMMYFUNCTION("""COMPUTED_VALUE"""),10.0)</f>
        <v>10</v>
      </c>
      <c r="G48" s="30">
        <f>IFERROR(__xludf.DUMMYFUNCTION("""COMPUTED_VALUE"""),22.0)</f>
        <v>22</v>
      </c>
      <c r="H48" s="30">
        <f>IFERROR(__xludf.DUMMYFUNCTION("""COMPUTED_VALUE"""),4.0)</f>
        <v>4</v>
      </c>
      <c r="I48" s="30">
        <f>IFERROR(__xludf.DUMMYFUNCTION("""COMPUTED_VALUE"""),10.0)</f>
        <v>10</v>
      </c>
      <c r="J48" s="30">
        <f>IFERROR(__xludf.DUMMYFUNCTION("""COMPUTED_VALUE"""),3.0)</f>
        <v>3</v>
      </c>
      <c r="K48" s="30">
        <f>IFERROR(__xludf.DUMMYFUNCTION("""COMPUTED_VALUE"""),5.0)</f>
        <v>5</v>
      </c>
      <c r="L48" s="30">
        <f>IFERROR(__xludf.DUMMYFUNCTION("""COMPUTED_VALUE"""),10.0)</f>
        <v>10</v>
      </c>
      <c r="M48" s="30">
        <f>IFERROR(__xludf.DUMMYFUNCTION("""COMPUTED_VALUE"""),5.0)</f>
        <v>5</v>
      </c>
      <c r="N48" s="30">
        <f>IFERROR(__xludf.DUMMYFUNCTION("""COMPUTED_VALUE"""),10.0)</f>
        <v>10</v>
      </c>
      <c r="O48" s="30">
        <f>IFERROR(__xludf.DUMMYFUNCTION("""COMPUTED_VALUE"""),0.0)</f>
        <v>0</v>
      </c>
      <c r="P48" s="29">
        <f>IFERROR(__xludf.DUMMYFUNCTION("""COMPUTED_VALUE"""),0.0)</f>
        <v>0</v>
      </c>
      <c r="Q48" s="30">
        <f>IFERROR(__xludf.DUMMYFUNCTION("""COMPUTED_VALUE"""),10.0)</f>
        <v>10</v>
      </c>
      <c r="R48" s="30">
        <f>IFERROR(__xludf.DUMMYFUNCTION("""COMPUTED_VALUE"""),10.0)</f>
        <v>10</v>
      </c>
      <c r="S48" s="30">
        <f>IFERROR(__xludf.DUMMYFUNCTION("""COMPUTED_VALUE"""),2.0)</f>
        <v>2</v>
      </c>
      <c r="T48" s="31">
        <f>IFERROR(__xludf.DUMMYFUNCTION("""COMPUTED_VALUE"""),2.0)</f>
        <v>2</v>
      </c>
      <c r="U48" s="29">
        <f>IFERROR(__xludf.DUMMYFUNCTION("""COMPUTED_VALUE"""),2.0)</f>
        <v>2</v>
      </c>
      <c r="V48" s="30">
        <f>IFERROR(__xludf.DUMMYFUNCTION("""COMPUTED_VALUE"""),10.0)</f>
        <v>10</v>
      </c>
      <c r="W48" s="29">
        <f>IFERROR(__xludf.DUMMYFUNCTION("""COMPUTED_VALUE"""),0.0)</f>
        <v>0</v>
      </c>
      <c r="X48" s="30">
        <f>IFERROR(__xludf.DUMMYFUNCTION("""COMPUTED_VALUE"""),1.0)</f>
        <v>1</v>
      </c>
      <c r="Y48" s="30">
        <f>IFERROR(__xludf.DUMMYFUNCTION("""COMPUTED_VALUE"""),2.0)</f>
        <v>2</v>
      </c>
      <c r="Z48" s="30">
        <f>IFERROR(__xludf.DUMMYFUNCTION("""COMPUTED_VALUE"""),0.0)</f>
        <v>0</v>
      </c>
      <c r="AA48" s="30">
        <f>IFERROR(__xludf.DUMMYFUNCTION("""COMPUTED_VALUE"""),0.0)</f>
        <v>0</v>
      </c>
      <c r="AB48" s="30">
        <f>IFERROR(__xludf.DUMMYFUNCTION("""COMPUTED_VALUE"""),0.0)</f>
        <v>0</v>
      </c>
      <c r="AC48" s="31">
        <f>IFERROR(__xludf.DUMMYFUNCTION("""COMPUTED_VALUE"""),5.0)</f>
        <v>5</v>
      </c>
      <c r="AD48" s="29">
        <f>IFERROR(__xludf.DUMMYFUNCTION("""COMPUTED_VALUE"""),0.0)</f>
        <v>0</v>
      </c>
      <c r="AE48" s="30">
        <f>IFERROR(__xludf.DUMMYFUNCTION("""COMPUTED_VALUE"""),5.0)</f>
        <v>5</v>
      </c>
      <c r="AF48" s="30">
        <f>IFERROR(__xludf.DUMMYFUNCTION("""COMPUTED_VALUE"""),2.0)</f>
        <v>2</v>
      </c>
      <c r="AG48" s="30">
        <f>IFERROR(__xludf.DUMMYFUNCTION("""COMPUTED_VALUE"""),3.0)</f>
        <v>3</v>
      </c>
      <c r="AH48" s="30">
        <f>IFERROR(__xludf.DUMMYFUNCTION("""COMPUTED_VALUE"""),0.0)</f>
        <v>0</v>
      </c>
      <c r="AI48" s="31">
        <f>IFERROR(__xludf.DUMMYFUNCTION("""COMPUTED_VALUE"""),5.0)</f>
        <v>5</v>
      </c>
      <c r="AJ48" s="30">
        <f>IFERROR(__xludf.DUMMYFUNCTION("""COMPUTED_VALUE"""),0.0)</f>
        <v>0</v>
      </c>
      <c r="AK48" s="30">
        <f>IFERROR(__xludf.DUMMYFUNCTION("""COMPUTED_VALUE"""),0.0)</f>
        <v>0</v>
      </c>
      <c r="AL48" s="29">
        <f>IFERROR(__xludf.DUMMYFUNCTION("""COMPUTED_VALUE"""),0.0)</f>
        <v>0</v>
      </c>
      <c r="AM48" s="30">
        <f>IFERROR(__xludf.DUMMYFUNCTION("""COMPUTED_VALUE"""),10.0)</f>
        <v>10</v>
      </c>
      <c r="AN48" s="30">
        <f>IFERROR(__xludf.DUMMYFUNCTION("""COMPUTED_VALUE"""),0.0)</f>
        <v>0</v>
      </c>
      <c r="AO48" s="32">
        <f>IFERROR(__xludf.DUMMYFUNCTION("""COMPUTED_VALUE"""),0.0)</f>
        <v>0</v>
      </c>
      <c r="AP48" s="30">
        <f>IFERROR(__xludf.DUMMYFUNCTION("""COMPUTED_VALUE"""),0.0)</f>
        <v>0</v>
      </c>
      <c r="AQ48" s="30">
        <f>IFERROR(__xludf.DUMMYFUNCTION("""COMPUTED_VALUE"""),0.0)</f>
        <v>0</v>
      </c>
      <c r="AR48" s="30">
        <f>IFERROR(__xludf.DUMMYFUNCTION("""COMPUTED_VALUE"""),0.0)</f>
        <v>0</v>
      </c>
      <c r="AS48" s="29">
        <f>IFERROR(__xludf.DUMMYFUNCTION("""COMPUTED_VALUE"""),0.0)</f>
        <v>0</v>
      </c>
      <c r="AT48" s="29">
        <f>IFERROR(__xludf.DUMMYFUNCTION("""COMPUTED_VALUE"""),0.0)</f>
        <v>0</v>
      </c>
    </row>
    <row r="49">
      <c r="A49" s="28" t="str">
        <f>IFERROR(__xludf.DUMMYFUNCTION("""COMPUTED_VALUE"""),"Власова Наталья")</f>
        <v>Власова Наталья</v>
      </c>
      <c r="B49" s="29">
        <f>IFERROR(__xludf.DUMMYFUNCTION("""COMPUTED_VALUE"""),87.0)</f>
        <v>87</v>
      </c>
      <c r="C49" s="30">
        <f>IFERROR(__xludf.DUMMYFUNCTION("""COMPUTED_VALUE"""),20.0)</f>
        <v>20</v>
      </c>
      <c r="D49" s="30">
        <f>IFERROR(__xludf.DUMMYFUNCTION("""COMPUTED_VALUE"""),14.0)</f>
        <v>14</v>
      </c>
      <c r="E49" s="30">
        <f>IFERROR(__xludf.DUMMYFUNCTION("""COMPUTED_VALUE"""),10.0)</f>
        <v>10</v>
      </c>
      <c r="F49" s="29">
        <f>IFERROR(__xludf.DUMMYFUNCTION("""COMPUTED_VALUE"""),43.0)</f>
        <v>43</v>
      </c>
      <c r="G49" s="30">
        <f>IFERROR(__xludf.DUMMYFUNCTION("""COMPUTED_VALUE"""),20.0)</f>
        <v>20</v>
      </c>
      <c r="H49" s="30">
        <f>IFERROR(__xludf.DUMMYFUNCTION("""COMPUTED_VALUE"""),0.0)</f>
        <v>0</v>
      </c>
      <c r="I49" s="30">
        <f>IFERROR(__xludf.DUMMYFUNCTION("""COMPUTED_VALUE"""),10.0)</f>
        <v>10</v>
      </c>
      <c r="J49" s="30">
        <f>IFERROR(__xludf.DUMMYFUNCTION("""COMPUTED_VALUE"""),4.0)</f>
        <v>4</v>
      </c>
      <c r="K49" s="30">
        <f>IFERROR(__xludf.DUMMYFUNCTION("""COMPUTED_VALUE"""),5.0)</f>
        <v>5</v>
      </c>
      <c r="L49" s="30">
        <f>IFERROR(__xludf.DUMMYFUNCTION("""COMPUTED_VALUE"""),5.0)</f>
        <v>5</v>
      </c>
      <c r="M49" s="30">
        <f>IFERROR(__xludf.DUMMYFUNCTION("""COMPUTED_VALUE"""),0.0)</f>
        <v>0</v>
      </c>
      <c r="N49" s="30">
        <f>IFERROR(__xludf.DUMMYFUNCTION("""COMPUTED_VALUE"""),10.0)</f>
        <v>10</v>
      </c>
      <c r="O49" s="30">
        <f>IFERROR(__xludf.DUMMYFUNCTION("""COMPUTED_VALUE"""),0.0)</f>
        <v>0</v>
      </c>
      <c r="P49" s="29">
        <f>IFERROR(__xludf.DUMMYFUNCTION("""COMPUTED_VALUE"""),33.0)</f>
        <v>33</v>
      </c>
      <c r="Q49" s="30">
        <f>IFERROR(__xludf.DUMMYFUNCTION("""COMPUTED_VALUE"""),10.0)</f>
        <v>10</v>
      </c>
      <c r="R49" s="30">
        <f>IFERROR(__xludf.DUMMYFUNCTION("""COMPUTED_VALUE"""),10.0)</f>
        <v>10</v>
      </c>
      <c r="S49" s="30">
        <f>IFERROR(__xludf.DUMMYFUNCTION("""COMPUTED_VALUE"""),0.0)</f>
        <v>0</v>
      </c>
      <c r="T49" s="31">
        <f>IFERROR(__xludf.DUMMYFUNCTION("""COMPUTED_VALUE"""),0.0)</f>
        <v>0</v>
      </c>
      <c r="U49" s="29">
        <f>IFERROR(__xludf.DUMMYFUNCTION("""COMPUTED_VALUE"""),0.0)</f>
        <v>0</v>
      </c>
      <c r="V49" s="30">
        <f>IFERROR(__xludf.DUMMYFUNCTION("""COMPUTED_VALUE"""),10.0)</f>
        <v>10</v>
      </c>
      <c r="W49" s="29">
        <f>IFERROR(__xludf.DUMMYFUNCTION("""COMPUTED_VALUE"""),0.0)</f>
        <v>0</v>
      </c>
      <c r="X49" s="30">
        <f>IFERROR(__xludf.DUMMYFUNCTION("""COMPUTED_VALUE"""),2.0)</f>
        <v>2</v>
      </c>
      <c r="Y49" s="30">
        <f>IFERROR(__xludf.DUMMYFUNCTION("""COMPUTED_VALUE"""),2.0)</f>
        <v>2</v>
      </c>
      <c r="Z49" s="30">
        <f>IFERROR(__xludf.DUMMYFUNCTION("""COMPUTED_VALUE"""),0.0)</f>
        <v>0</v>
      </c>
      <c r="AA49" s="30">
        <f>IFERROR(__xludf.DUMMYFUNCTION("""COMPUTED_VALUE"""),0.0)</f>
        <v>0</v>
      </c>
      <c r="AB49" s="30">
        <f>IFERROR(__xludf.DUMMYFUNCTION("""COMPUTED_VALUE"""),0.0)</f>
        <v>0</v>
      </c>
      <c r="AC49" s="31">
        <f>IFERROR(__xludf.DUMMYFUNCTION("""COMPUTED_VALUE"""),5.0)</f>
        <v>5</v>
      </c>
      <c r="AD49" s="29">
        <f>IFERROR(__xludf.DUMMYFUNCTION("""COMPUTED_VALUE"""),0.0)</f>
        <v>0</v>
      </c>
      <c r="AE49" s="30">
        <f>IFERROR(__xludf.DUMMYFUNCTION("""COMPUTED_VALUE"""),0.0)</f>
        <v>0</v>
      </c>
      <c r="AF49" s="30">
        <f>IFERROR(__xludf.DUMMYFUNCTION("""COMPUTED_VALUE"""),2.0)</f>
        <v>2</v>
      </c>
      <c r="AG49" s="30">
        <f>IFERROR(__xludf.DUMMYFUNCTION("""COMPUTED_VALUE"""),3.0)</f>
        <v>3</v>
      </c>
      <c r="AH49" s="30">
        <f>IFERROR(__xludf.DUMMYFUNCTION("""COMPUTED_VALUE"""),0.0)</f>
        <v>0</v>
      </c>
      <c r="AI49" s="31">
        <f>IFERROR(__xludf.DUMMYFUNCTION("""COMPUTED_VALUE"""),0.0)</f>
        <v>0</v>
      </c>
      <c r="AJ49" s="30">
        <f>IFERROR(__xludf.DUMMYFUNCTION("""COMPUTED_VALUE"""),0.0)</f>
        <v>0</v>
      </c>
      <c r="AK49" s="30">
        <f>IFERROR(__xludf.DUMMYFUNCTION("""COMPUTED_VALUE"""),0.0)</f>
        <v>0</v>
      </c>
      <c r="AL49" s="29">
        <f>IFERROR(__xludf.DUMMYFUNCTION("""COMPUTED_VALUE"""),0.0)</f>
        <v>0</v>
      </c>
      <c r="AM49" s="30">
        <f>IFERROR(__xludf.DUMMYFUNCTION("""COMPUTED_VALUE"""),10.0)</f>
        <v>10</v>
      </c>
      <c r="AN49" s="30">
        <f>IFERROR(__xludf.DUMMYFUNCTION("""COMPUTED_VALUE"""),0.0)</f>
        <v>0</v>
      </c>
      <c r="AO49" s="32">
        <f>IFERROR(__xludf.DUMMYFUNCTION("""COMPUTED_VALUE"""),0.0)</f>
        <v>0</v>
      </c>
      <c r="AP49" s="30">
        <f>IFERROR(__xludf.DUMMYFUNCTION("""COMPUTED_VALUE"""),0.0)</f>
        <v>0</v>
      </c>
      <c r="AQ49" s="30">
        <f>IFERROR(__xludf.DUMMYFUNCTION("""COMPUTED_VALUE"""),33.0)</f>
        <v>33</v>
      </c>
      <c r="AR49" s="30">
        <f>IFERROR(__xludf.DUMMYFUNCTION("""COMPUTED_VALUE"""),0.0)</f>
        <v>0</v>
      </c>
      <c r="AS49" s="29">
        <f>IFERROR(__xludf.DUMMYFUNCTION("""COMPUTED_VALUE"""),0.0)</f>
        <v>0</v>
      </c>
      <c r="AT49" s="29">
        <f>IFERROR(__xludf.DUMMYFUNCTION("""COMPUTED_VALUE"""),0.0)</f>
        <v>0</v>
      </c>
    </row>
    <row r="50">
      <c r="A50" s="28" t="str">
        <f>IFERROR(__xludf.DUMMYFUNCTION("""COMPUTED_VALUE"""),"Дробыш Дарья")</f>
        <v>Дробыш Дарья</v>
      </c>
      <c r="B50" s="29">
        <f>IFERROR(__xludf.DUMMYFUNCTION("""COMPUTED_VALUE"""),44.0)</f>
        <v>44</v>
      </c>
      <c r="C50" s="30">
        <f>IFERROR(__xludf.DUMMYFUNCTION("""COMPUTED_VALUE"""),10.0)</f>
        <v>10</v>
      </c>
      <c r="D50" s="30">
        <f>IFERROR(__xludf.DUMMYFUNCTION("""COMPUTED_VALUE"""),14.0)</f>
        <v>14</v>
      </c>
      <c r="E50" s="30">
        <f>IFERROR(__xludf.DUMMYFUNCTION("""COMPUTED_VALUE"""),15.0)</f>
        <v>15</v>
      </c>
      <c r="F50" s="29">
        <f>IFERROR(__xludf.DUMMYFUNCTION("""COMPUTED_VALUE"""),5.0)</f>
        <v>5</v>
      </c>
      <c r="G50" s="30">
        <f>IFERROR(__xludf.DUMMYFUNCTION("""COMPUTED_VALUE"""),10.0)</f>
        <v>10</v>
      </c>
      <c r="H50" s="30">
        <f>IFERROR(__xludf.DUMMYFUNCTION("""COMPUTED_VALUE"""),0.0)</f>
        <v>0</v>
      </c>
      <c r="I50" s="30">
        <f>IFERROR(__xludf.DUMMYFUNCTION("""COMPUTED_VALUE"""),10.0)</f>
        <v>10</v>
      </c>
      <c r="J50" s="30">
        <f>IFERROR(__xludf.DUMMYFUNCTION("""COMPUTED_VALUE"""),4.0)</f>
        <v>4</v>
      </c>
      <c r="K50" s="30">
        <f>IFERROR(__xludf.DUMMYFUNCTION("""COMPUTED_VALUE"""),5.0)</f>
        <v>5</v>
      </c>
      <c r="L50" s="30">
        <f>IFERROR(__xludf.DUMMYFUNCTION("""COMPUTED_VALUE"""),10.0)</f>
        <v>10</v>
      </c>
      <c r="M50" s="30">
        <f>IFERROR(__xludf.DUMMYFUNCTION("""COMPUTED_VALUE"""),0.0)</f>
        <v>0</v>
      </c>
      <c r="N50" s="30">
        <f>IFERROR(__xludf.DUMMYFUNCTION("""COMPUTED_VALUE"""),0.0)</f>
        <v>0</v>
      </c>
      <c r="O50" s="30">
        <f>IFERROR(__xludf.DUMMYFUNCTION("""COMPUTED_VALUE"""),0.0)</f>
        <v>0</v>
      </c>
      <c r="P50" s="29">
        <f>IFERROR(__xludf.DUMMYFUNCTION("""COMPUTED_VALUE"""),5.0)</f>
        <v>5</v>
      </c>
      <c r="Q50" s="30">
        <f>IFERROR(__xludf.DUMMYFUNCTION("""COMPUTED_VALUE"""),10.0)</f>
        <v>10</v>
      </c>
      <c r="R50" s="30">
        <f>IFERROR(__xludf.DUMMYFUNCTION("""COMPUTED_VALUE"""),0.0)</f>
        <v>0</v>
      </c>
      <c r="S50" s="30">
        <f>IFERROR(__xludf.DUMMYFUNCTION("""COMPUTED_VALUE"""),0.0)</f>
        <v>0</v>
      </c>
      <c r="T50" s="31">
        <f>IFERROR(__xludf.DUMMYFUNCTION("""COMPUTED_VALUE"""),0.0)</f>
        <v>0</v>
      </c>
      <c r="U50" s="29">
        <f>IFERROR(__xludf.DUMMYFUNCTION("""COMPUTED_VALUE"""),0.0)</f>
        <v>0</v>
      </c>
      <c r="V50" s="30">
        <f>IFERROR(__xludf.DUMMYFUNCTION("""COMPUTED_VALUE"""),10.0)</f>
        <v>10</v>
      </c>
      <c r="W50" s="29">
        <f>IFERROR(__xludf.DUMMYFUNCTION("""COMPUTED_VALUE"""),0.0)</f>
        <v>0</v>
      </c>
      <c r="X50" s="30">
        <f>IFERROR(__xludf.DUMMYFUNCTION("""COMPUTED_VALUE"""),2.0)</f>
        <v>2</v>
      </c>
      <c r="Y50" s="30">
        <f>IFERROR(__xludf.DUMMYFUNCTION("""COMPUTED_VALUE"""),2.0)</f>
        <v>2</v>
      </c>
      <c r="Z50" s="30">
        <f>IFERROR(__xludf.DUMMYFUNCTION("""COMPUTED_VALUE"""),0.0)</f>
        <v>0</v>
      </c>
      <c r="AA50" s="30">
        <f>IFERROR(__xludf.DUMMYFUNCTION("""COMPUTED_VALUE"""),0.0)</f>
        <v>0</v>
      </c>
      <c r="AB50" s="30">
        <f>IFERROR(__xludf.DUMMYFUNCTION("""COMPUTED_VALUE"""),0.0)</f>
        <v>0</v>
      </c>
      <c r="AC50" s="31">
        <f>IFERROR(__xludf.DUMMYFUNCTION("""COMPUTED_VALUE"""),5.0)</f>
        <v>5</v>
      </c>
      <c r="AD50" s="29">
        <f>IFERROR(__xludf.DUMMYFUNCTION("""COMPUTED_VALUE"""),0.0)</f>
        <v>0</v>
      </c>
      <c r="AE50" s="30">
        <f>IFERROR(__xludf.DUMMYFUNCTION("""COMPUTED_VALUE"""),5.0)</f>
        <v>5</v>
      </c>
      <c r="AF50" s="30">
        <f>IFERROR(__xludf.DUMMYFUNCTION("""COMPUTED_VALUE"""),2.0)</f>
        <v>2</v>
      </c>
      <c r="AG50" s="30">
        <f>IFERROR(__xludf.DUMMYFUNCTION("""COMPUTED_VALUE"""),3.0)</f>
        <v>3</v>
      </c>
      <c r="AH50" s="30">
        <f>IFERROR(__xludf.DUMMYFUNCTION("""COMPUTED_VALUE"""),0.0)</f>
        <v>0</v>
      </c>
      <c r="AI50" s="31">
        <f>IFERROR(__xludf.DUMMYFUNCTION("""COMPUTED_VALUE"""),0.0)</f>
        <v>0</v>
      </c>
      <c r="AJ50" s="30">
        <f>IFERROR(__xludf.DUMMYFUNCTION("""COMPUTED_VALUE"""),0.0)</f>
        <v>0</v>
      </c>
      <c r="AK50" s="30">
        <f>IFERROR(__xludf.DUMMYFUNCTION("""COMPUTED_VALUE"""),0.0)</f>
        <v>0</v>
      </c>
      <c r="AL50" s="29">
        <f>IFERROR(__xludf.DUMMYFUNCTION("""COMPUTED_VALUE"""),0.0)</f>
        <v>0</v>
      </c>
      <c r="AM50" s="30">
        <f>IFERROR(__xludf.DUMMYFUNCTION("""COMPUTED_VALUE"""),0.0)</f>
        <v>0</v>
      </c>
      <c r="AN50" s="30">
        <f>IFERROR(__xludf.DUMMYFUNCTION("""COMPUTED_VALUE"""),0.0)</f>
        <v>0</v>
      </c>
      <c r="AO50" s="32">
        <f>IFERROR(__xludf.DUMMYFUNCTION("""COMPUTED_VALUE"""),0.0)</f>
        <v>0</v>
      </c>
      <c r="AP50" s="30">
        <f>IFERROR(__xludf.DUMMYFUNCTION("""COMPUTED_VALUE"""),5.0)</f>
        <v>5</v>
      </c>
      <c r="AQ50" s="30">
        <f>IFERROR(__xludf.DUMMYFUNCTION("""COMPUTED_VALUE"""),0.0)</f>
        <v>0</v>
      </c>
      <c r="AR50" s="30">
        <f>IFERROR(__xludf.DUMMYFUNCTION("""COMPUTED_VALUE"""),0.0)</f>
        <v>0</v>
      </c>
      <c r="AS50" s="29">
        <f>IFERROR(__xludf.DUMMYFUNCTION("""COMPUTED_VALUE"""),0.0)</f>
        <v>0</v>
      </c>
      <c r="AT50" s="29">
        <f>IFERROR(__xludf.DUMMYFUNCTION("""COMPUTED_VALUE"""),0.0)</f>
        <v>0</v>
      </c>
    </row>
    <row r="51">
      <c r="A51" s="28" t="str">
        <f>IFERROR(__xludf.DUMMYFUNCTION("""COMPUTED_VALUE"""),"Юматов Евгений")</f>
        <v>Юматов Евгений</v>
      </c>
      <c r="B51" s="29">
        <f>IFERROR(__xludf.DUMMYFUNCTION("""COMPUTED_VALUE"""),67.0)</f>
        <v>67</v>
      </c>
      <c r="C51" s="30">
        <f>IFERROR(__xludf.DUMMYFUNCTION("""COMPUTED_VALUE"""),26.0)</f>
        <v>26</v>
      </c>
      <c r="D51" s="30">
        <f>IFERROR(__xludf.DUMMYFUNCTION("""COMPUTED_VALUE"""),12.0)</f>
        <v>12</v>
      </c>
      <c r="E51" s="30">
        <f>IFERROR(__xludf.DUMMYFUNCTION("""COMPUTED_VALUE"""),14.0)</f>
        <v>14</v>
      </c>
      <c r="F51" s="29">
        <f>IFERROR(__xludf.DUMMYFUNCTION("""COMPUTED_VALUE"""),15.0)</f>
        <v>15</v>
      </c>
      <c r="G51" s="30">
        <f>IFERROR(__xludf.DUMMYFUNCTION("""COMPUTED_VALUE"""),22.0)</f>
        <v>22</v>
      </c>
      <c r="H51" s="30">
        <f>IFERROR(__xludf.DUMMYFUNCTION("""COMPUTED_VALUE"""),4.0)</f>
        <v>4</v>
      </c>
      <c r="I51" s="30">
        <f>IFERROR(__xludf.DUMMYFUNCTION("""COMPUTED_VALUE"""),12.0)</f>
        <v>12</v>
      </c>
      <c r="J51" s="30">
        <f>IFERROR(__xludf.DUMMYFUNCTION("""COMPUTED_VALUE"""),0.0)</f>
        <v>0</v>
      </c>
      <c r="K51" s="30">
        <f>IFERROR(__xludf.DUMMYFUNCTION("""COMPUTED_VALUE"""),5.0)</f>
        <v>5</v>
      </c>
      <c r="L51" s="30">
        <f>IFERROR(__xludf.DUMMYFUNCTION("""COMPUTED_VALUE"""),9.0)</f>
        <v>9</v>
      </c>
      <c r="M51" s="30">
        <f>IFERROR(__xludf.DUMMYFUNCTION("""COMPUTED_VALUE"""),0.0)</f>
        <v>0</v>
      </c>
      <c r="N51" s="30">
        <f>IFERROR(__xludf.DUMMYFUNCTION("""COMPUTED_VALUE"""),10.0)</f>
        <v>10</v>
      </c>
      <c r="O51" s="30">
        <f>IFERROR(__xludf.DUMMYFUNCTION("""COMPUTED_VALUE"""),0.0)</f>
        <v>0</v>
      </c>
      <c r="P51" s="29">
        <f>IFERROR(__xludf.DUMMYFUNCTION("""COMPUTED_VALUE"""),5.0)</f>
        <v>5</v>
      </c>
      <c r="Q51" s="30">
        <f>IFERROR(__xludf.DUMMYFUNCTION("""COMPUTED_VALUE"""),10.0)</f>
        <v>10</v>
      </c>
      <c r="R51" s="30">
        <f>IFERROR(__xludf.DUMMYFUNCTION("""COMPUTED_VALUE"""),10.0)</f>
        <v>10</v>
      </c>
      <c r="S51" s="30">
        <f>IFERROR(__xludf.DUMMYFUNCTION("""COMPUTED_VALUE"""),2.0)</f>
        <v>2</v>
      </c>
      <c r="T51" s="31">
        <f>IFERROR(__xludf.DUMMYFUNCTION("""COMPUTED_VALUE"""),2.0)</f>
        <v>2</v>
      </c>
      <c r="U51" s="29">
        <f>IFERROR(__xludf.DUMMYFUNCTION("""COMPUTED_VALUE"""),2.0)</f>
        <v>2</v>
      </c>
      <c r="V51" s="30">
        <f>IFERROR(__xludf.DUMMYFUNCTION("""COMPUTED_VALUE"""),10.0)</f>
        <v>10</v>
      </c>
      <c r="W51" s="29">
        <f>IFERROR(__xludf.DUMMYFUNCTION("""COMPUTED_VALUE"""),2.0)</f>
        <v>2</v>
      </c>
      <c r="X51" s="30">
        <f>IFERROR(__xludf.DUMMYFUNCTION("""COMPUTED_VALUE"""),0.0)</f>
        <v>0</v>
      </c>
      <c r="Y51" s="30">
        <f>IFERROR(__xludf.DUMMYFUNCTION("""COMPUTED_VALUE"""),0.0)</f>
        <v>0</v>
      </c>
      <c r="Z51" s="30">
        <f>IFERROR(__xludf.DUMMYFUNCTION("""COMPUTED_VALUE"""),0.0)</f>
        <v>0</v>
      </c>
      <c r="AA51" s="30">
        <f>IFERROR(__xludf.DUMMYFUNCTION("""COMPUTED_VALUE"""),0.0)</f>
        <v>0</v>
      </c>
      <c r="AB51" s="30">
        <f>IFERROR(__xludf.DUMMYFUNCTION("""COMPUTED_VALUE"""),0.0)</f>
        <v>0</v>
      </c>
      <c r="AC51" s="31">
        <f>IFERROR(__xludf.DUMMYFUNCTION("""COMPUTED_VALUE"""),5.0)</f>
        <v>5</v>
      </c>
      <c r="AD51" s="29">
        <f>IFERROR(__xludf.DUMMYFUNCTION("""COMPUTED_VALUE"""),0.0)</f>
        <v>0</v>
      </c>
      <c r="AE51" s="30">
        <f>IFERROR(__xludf.DUMMYFUNCTION("""COMPUTED_VALUE"""),5.0)</f>
        <v>5</v>
      </c>
      <c r="AF51" s="30">
        <f>IFERROR(__xludf.DUMMYFUNCTION("""COMPUTED_VALUE"""),2.0)</f>
        <v>2</v>
      </c>
      <c r="AG51" s="30">
        <f>IFERROR(__xludf.DUMMYFUNCTION("""COMPUTED_VALUE"""),2.0)</f>
        <v>2</v>
      </c>
      <c r="AH51" s="30">
        <f>IFERROR(__xludf.DUMMYFUNCTION("""COMPUTED_VALUE"""),0.0)</f>
        <v>0</v>
      </c>
      <c r="AI51" s="31">
        <f>IFERROR(__xludf.DUMMYFUNCTION("""COMPUTED_VALUE"""),0.0)</f>
        <v>0</v>
      </c>
      <c r="AJ51" s="30">
        <f>IFERROR(__xludf.DUMMYFUNCTION("""COMPUTED_VALUE"""),0.0)</f>
        <v>0</v>
      </c>
      <c r="AK51" s="30">
        <f>IFERROR(__xludf.DUMMYFUNCTION("""COMPUTED_VALUE"""),0.0)</f>
        <v>0</v>
      </c>
      <c r="AL51" s="29">
        <f>IFERROR(__xludf.DUMMYFUNCTION("""COMPUTED_VALUE"""),0.0)</f>
        <v>0</v>
      </c>
      <c r="AM51" s="30">
        <f>IFERROR(__xludf.DUMMYFUNCTION("""COMPUTED_VALUE"""),10.0)</f>
        <v>10</v>
      </c>
      <c r="AN51" s="30">
        <f>IFERROR(__xludf.DUMMYFUNCTION("""COMPUTED_VALUE"""),0.0)</f>
        <v>0</v>
      </c>
      <c r="AO51" s="32">
        <f>IFERROR(__xludf.DUMMYFUNCTION("""COMPUTED_VALUE"""),0.0)</f>
        <v>0</v>
      </c>
      <c r="AP51" s="30">
        <f>IFERROR(__xludf.DUMMYFUNCTION("""COMPUTED_VALUE"""),5.0)</f>
        <v>5</v>
      </c>
      <c r="AQ51" s="30">
        <f>IFERROR(__xludf.DUMMYFUNCTION("""COMPUTED_VALUE"""),0.0)</f>
        <v>0</v>
      </c>
      <c r="AR51" s="30">
        <f>IFERROR(__xludf.DUMMYFUNCTION("""COMPUTED_VALUE"""),0.0)</f>
        <v>0</v>
      </c>
      <c r="AS51" s="29">
        <f>IFERROR(__xludf.DUMMYFUNCTION("""COMPUTED_VALUE"""),0.0)</f>
        <v>0</v>
      </c>
      <c r="AT51" s="29">
        <f>IFERROR(__xludf.DUMMYFUNCTION("""COMPUTED_VALUE"""),0.0)</f>
        <v>0</v>
      </c>
    </row>
    <row r="52">
      <c r="A52" s="28" t="str">
        <f>IFERROR(__xludf.DUMMYFUNCTION("""COMPUTED_VALUE"""),"Иванова Мария")</f>
        <v>Иванова Мария</v>
      </c>
      <c r="B52" s="29">
        <f>IFERROR(__xludf.DUMMYFUNCTION("""COMPUTED_VALUE"""),104.0)</f>
        <v>104</v>
      </c>
      <c r="C52" s="30">
        <f>IFERROR(__xludf.DUMMYFUNCTION("""COMPUTED_VALUE"""),26.0)</f>
        <v>26</v>
      </c>
      <c r="D52" s="30">
        <f>IFERROR(__xludf.DUMMYFUNCTION("""COMPUTED_VALUE"""),10.0)</f>
        <v>10</v>
      </c>
      <c r="E52" s="30">
        <f>IFERROR(__xludf.DUMMYFUNCTION("""COMPUTED_VALUE"""),17.0)</f>
        <v>17</v>
      </c>
      <c r="F52" s="29">
        <f>IFERROR(__xludf.DUMMYFUNCTION("""COMPUTED_VALUE"""),51.0)</f>
        <v>51</v>
      </c>
      <c r="G52" s="30">
        <f>IFERROR(__xludf.DUMMYFUNCTION("""COMPUTED_VALUE"""),22.0)</f>
        <v>22</v>
      </c>
      <c r="H52" s="30">
        <f>IFERROR(__xludf.DUMMYFUNCTION("""COMPUTED_VALUE"""),4.0)</f>
        <v>4</v>
      </c>
      <c r="I52" s="30">
        <f>IFERROR(__xludf.DUMMYFUNCTION("""COMPUTED_VALUE"""),10.0)</f>
        <v>10</v>
      </c>
      <c r="J52" s="30">
        <f>IFERROR(__xludf.DUMMYFUNCTION("""COMPUTED_VALUE"""),0.0)</f>
        <v>0</v>
      </c>
      <c r="K52" s="30">
        <f>IFERROR(__xludf.DUMMYFUNCTION("""COMPUTED_VALUE"""),5.0)</f>
        <v>5</v>
      </c>
      <c r="L52" s="30">
        <f>IFERROR(__xludf.DUMMYFUNCTION("""COMPUTED_VALUE"""),7.0)</f>
        <v>7</v>
      </c>
      <c r="M52" s="30">
        <f>IFERROR(__xludf.DUMMYFUNCTION("""COMPUTED_VALUE"""),5.0)</f>
        <v>5</v>
      </c>
      <c r="N52" s="30">
        <f>IFERROR(__xludf.DUMMYFUNCTION("""COMPUTED_VALUE"""),10.0)</f>
        <v>10</v>
      </c>
      <c r="O52" s="30">
        <f>IFERROR(__xludf.DUMMYFUNCTION("""COMPUTED_VALUE"""),0.0)</f>
        <v>0</v>
      </c>
      <c r="P52" s="29">
        <f>IFERROR(__xludf.DUMMYFUNCTION("""COMPUTED_VALUE"""),41.0)</f>
        <v>41</v>
      </c>
      <c r="Q52" s="30">
        <f>IFERROR(__xludf.DUMMYFUNCTION("""COMPUTED_VALUE"""),10.0)</f>
        <v>10</v>
      </c>
      <c r="R52" s="30">
        <f>IFERROR(__xludf.DUMMYFUNCTION("""COMPUTED_VALUE"""),10.0)</f>
        <v>10</v>
      </c>
      <c r="S52" s="30">
        <f>IFERROR(__xludf.DUMMYFUNCTION("""COMPUTED_VALUE"""),2.0)</f>
        <v>2</v>
      </c>
      <c r="T52" s="31">
        <f>IFERROR(__xludf.DUMMYFUNCTION("""COMPUTED_VALUE"""),2.0)</f>
        <v>2</v>
      </c>
      <c r="U52" s="29">
        <f>IFERROR(__xludf.DUMMYFUNCTION("""COMPUTED_VALUE"""),2.0)</f>
        <v>2</v>
      </c>
      <c r="V52" s="30">
        <f>IFERROR(__xludf.DUMMYFUNCTION("""COMPUTED_VALUE"""),10.0)</f>
        <v>10</v>
      </c>
      <c r="W52" s="29">
        <f>IFERROR(__xludf.DUMMYFUNCTION("""COMPUTED_VALUE"""),0.0)</f>
        <v>0</v>
      </c>
      <c r="X52" s="30">
        <f>IFERROR(__xludf.DUMMYFUNCTION("""COMPUTED_VALUE"""),0.0)</f>
        <v>0</v>
      </c>
      <c r="Y52" s="30">
        <f>IFERROR(__xludf.DUMMYFUNCTION("""COMPUTED_VALUE"""),0.0)</f>
        <v>0</v>
      </c>
      <c r="Z52" s="30">
        <f>IFERROR(__xludf.DUMMYFUNCTION("""COMPUTED_VALUE"""),0.0)</f>
        <v>0</v>
      </c>
      <c r="AA52" s="30">
        <f>IFERROR(__xludf.DUMMYFUNCTION("""COMPUTED_VALUE"""),0.0)</f>
        <v>0</v>
      </c>
      <c r="AB52" s="30">
        <f>IFERROR(__xludf.DUMMYFUNCTION("""COMPUTED_VALUE"""),0.0)</f>
        <v>0</v>
      </c>
      <c r="AC52" s="31">
        <f>IFERROR(__xludf.DUMMYFUNCTION("""COMPUTED_VALUE"""),5.0)</f>
        <v>5</v>
      </c>
      <c r="AD52" s="29">
        <f>IFERROR(__xludf.DUMMYFUNCTION("""COMPUTED_VALUE"""),0.0)</f>
        <v>0</v>
      </c>
      <c r="AE52" s="30">
        <f>IFERROR(__xludf.DUMMYFUNCTION("""COMPUTED_VALUE"""),5.0)</f>
        <v>5</v>
      </c>
      <c r="AF52" s="30">
        <f>IFERROR(__xludf.DUMMYFUNCTION("""COMPUTED_VALUE"""),1.0)</f>
        <v>1</v>
      </c>
      <c r="AG52" s="30">
        <f>IFERROR(__xludf.DUMMYFUNCTION("""COMPUTED_VALUE"""),1.0)</f>
        <v>1</v>
      </c>
      <c r="AH52" s="30">
        <f>IFERROR(__xludf.DUMMYFUNCTION("""COMPUTED_VALUE"""),0.0)</f>
        <v>0</v>
      </c>
      <c r="AI52" s="31">
        <f>IFERROR(__xludf.DUMMYFUNCTION("""COMPUTED_VALUE"""),5.0)</f>
        <v>5</v>
      </c>
      <c r="AJ52" s="30">
        <f>IFERROR(__xludf.DUMMYFUNCTION("""COMPUTED_VALUE"""),0.0)</f>
        <v>0</v>
      </c>
      <c r="AK52" s="30">
        <f>IFERROR(__xludf.DUMMYFUNCTION("""COMPUTED_VALUE"""),0.0)</f>
        <v>0</v>
      </c>
      <c r="AL52" s="29">
        <f>IFERROR(__xludf.DUMMYFUNCTION("""COMPUTED_VALUE"""),0.0)</f>
        <v>0</v>
      </c>
      <c r="AM52" s="30">
        <f>IFERROR(__xludf.DUMMYFUNCTION("""COMPUTED_VALUE"""),10.0)</f>
        <v>10</v>
      </c>
      <c r="AN52" s="30">
        <f>IFERROR(__xludf.DUMMYFUNCTION("""COMPUTED_VALUE"""),0.0)</f>
        <v>0</v>
      </c>
      <c r="AO52" s="32">
        <f>IFERROR(__xludf.DUMMYFUNCTION("""COMPUTED_VALUE"""),0.0)</f>
        <v>0</v>
      </c>
      <c r="AP52" s="30">
        <f>IFERROR(__xludf.DUMMYFUNCTION("""COMPUTED_VALUE"""),5.0)</f>
        <v>5</v>
      </c>
      <c r="AQ52" s="30">
        <f>IFERROR(__xludf.DUMMYFUNCTION("""COMPUTED_VALUE"""),32.0)</f>
        <v>32</v>
      </c>
      <c r="AR52" s="30">
        <f>IFERROR(__xludf.DUMMYFUNCTION("""COMPUTED_VALUE"""),2.0)</f>
        <v>2</v>
      </c>
      <c r="AS52" s="29">
        <f>IFERROR(__xludf.DUMMYFUNCTION("""COMPUTED_VALUE"""),2.0)</f>
        <v>2</v>
      </c>
      <c r="AT52" s="29">
        <f>IFERROR(__xludf.DUMMYFUNCTION("""COMPUTED_VALUE"""),0.0)</f>
        <v>0</v>
      </c>
    </row>
    <row r="53">
      <c r="A53" s="28" t="str">
        <f>IFERROR(__xludf.DUMMYFUNCTION("""COMPUTED_VALUE"""),"Никитина Наталья")</f>
        <v>Никитина Наталья</v>
      </c>
      <c r="B53" s="29">
        <f>IFERROR(__xludf.DUMMYFUNCTION("""COMPUTED_VALUE"""),91.0)</f>
        <v>91</v>
      </c>
      <c r="C53" s="30">
        <f>IFERROR(__xludf.DUMMYFUNCTION("""COMPUTED_VALUE"""),26.0)</f>
        <v>26</v>
      </c>
      <c r="D53" s="30">
        <f>IFERROR(__xludf.DUMMYFUNCTION("""COMPUTED_VALUE"""),24.0)</f>
        <v>24</v>
      </c>
      <c r="E53" s="30">
        <f>IFERROR(__xludf.DUMMYFUNCTION("""COMPUTED_VALUE"""),32.0)</f>
        <v>32</v>
      </c>
      <c r="F53" s="29">
        <f>IFERROR(__xludf.DUMMYFUNCTION("""COMPUTED_VALUE"""),9.0)</f>
        <v>9</v>
      </c>
      <c r="G53" s="30">
        <f>IFERROR(__xludf.DUMMYFUNCTION("""COMPUTED_VALUE"""),22.0)</f>
        <v>22</v>
      </c>
      <c r="H53" s="30">
        <f>IFERROR(__xludf.DUMMYFUNCTION("""COMPUTED_VALUE"""),4.0)</f>
        <v>4</v>
      </c>
      <c r="I53" s="30">
        <f>IFERROR(__xludf.DUMMYFUNCTION("""COMPUTED_VALUE"""),12.0)</f>
        <v>12</v>
      </c>
      <c r="J53" s="30">
        <f>IFERROR(__xludf.DUMMYFUNCTION("""COMPUTED_VALUE"""),12.0)</f>
        <v>12</v>
      </c>
      <c r="K53" s="30">
        <f>IFERROR(__xludf.DUMMYFUNCTION("""COMPUTED_VALUE"""),7.0)</f>
        <v>7</v>
      </c>
      <c r="L53" s="30">
        <f>IFERROR(__xludf.DUMMYFUNCTION("""COMPUTED_VALUE"""),12.0)</f>
        <v>12</v>
      </c>
      <c r="M53" s="30">
        <f>IFERROR(__xludf.DUMMYFUNCTION("""COMPUTED_VALUE"""),13.0)</f>
        <v>13</v>
      </c>
      <c r="N53" s="30">
        <f>IFERROR(__xludf.DUMMYFUNCTION("""COMPUTED_VALUE"""),2.0)</f>
        <v>2</v>
      </c>
      <c r="O53" s="30">
        <f>IFERROR(__xludf.DUMMYFUNCTION("""COMPUTED_VALUE"""),2.0)</f>
        <v>2</v>
      </c>
      <c r="P53" s="29">
        <f>IFERROR(__xludf.DUMMYFUNCTION("""COMPUTED_VALUE"""),5.0)</f>
        <v>5</v>
      </c>
      <c r="Q53" s="30">
        <f>IFERROR(__xludf.DUMMYFUNCTION("""COMPUTED_VALUE"""),10.0)</f>
        <v>10</v>
      </c>
      <c r="R53" s="30">
        <f>IFERROR(__xludf.DUMMYFUNCTION("""COMPUTED_VALUE"""),10.0)</f>
        <v>10</v>
      </c>
      <c r="S53" s="30">
        <f>IFERROR(__xludf.DUMMYFUNCTION("""COMPUTED_VALUE"""),2.0)</f>
        <v>2</v>
      </c>
      <c r="T53" s="31">
        <f>IFERROR(__xludf.DUMMYFUNCTION("""COMPUTED_VALUE"""),2.0)</f>
        <v>2</v>
      </c>
      <c r="U53" s="29">
        <f>IFERROR(__xludf.DUMMYFUNCTION("""COMPUTED_VALUE"""),2.0)</f>
        <v>2</v>
      </c>
      <c r="V53" s="30">
        <f>IFERROR(__xludf.DUMMYFUNCTION("""COMPUTED_VALUE"""),10.0)</f>
        <v>10</v>
      </c>
      <c r="W53" s="29">
        <f>IFERROR(__xludf.DUMMYFUNCTION("""COMPUTED_VALUE"""),2.0)</f>
        <v>2</v>
      </c>
      <c r="X53" s="30">
        <f>IFERROR(__xludf.DUMMYFUNCTION("""COMPUTED_VALUE"""),2.0)</f>
        <v>2</v>
      </c>
      <c r="Y53" s="30">
        <f>IFERROR(__xludf.DUMMYFUNCTION("""COMPUTED_VALUE"""),2.0)</f>
        <v>2</v>
      </c>
      <c r="Z53" s="30">
        <f>IFERROR(__xludf.DUMMYFUNCTION("""COMPUTED_VALUE"""),4.0)</f>
        <v>4</v>
      </c>
      <c r="AA53" s="30">
        <f>IFERROR(__xludf.DUMMYFUNCTION("""COMPUTED_VALUE"""),2.0)</f>
        <v>2</v>
      </c>
      <c r="AB53" s="30">
        <f>IFERROR(__xludf.DUMMYFUNCTION("""COMPUTED_VALUE"""),2.0)</f>
        <v>2</v>
      </c>
      <c r="AC53" s="31">
        <f>IFERROR(__xludf.DUMMYFUNCTION("""COMPUTED_VALUE"""),5.0)</f>
        <v>5</v>
      </c>
      <c r="AD53" s="29">
        <f>IFERROR(__xludf.DUMMYFUNCTION("""COMPUTED_VALUE"""),2.0)</f>
        <v>2</v>
      </c>
      <c r="AE53" s="30">
        <f>IFERROR(__xludf.DUMMYFUNCTION("""COMPUTED_VALUE"""),5.0)</f>
        <v>5</v>
      </c>
      <c r="AF53" s="30">
        <f>IFERROR(__xludf.DUMMYFUNCTION("""COMPUTED_VALUE"""),2.0)</f>
        <v>2</v>
      </c>
      <c r="AG53" s="30">
        <f>IFERROR(__xludf.DUMMYFUNCTION("""COMPUTED_VALUE"""),3.0)</f>
        <v>3</v>
      </c>
      <c r="AH53" s="30">
        <f>IFERROR(__xludf.DUMMYFUNCTION("""COMPUTED_VALUE"""),2.0)</f>
        <v>2</v>
      </c>
      <c r="AI53" s="31">
        <f>IFERROR(__xludf.DUMMYFUNCTION("""COMPUTED_VALUE"""),5.0)</f>
        <v>5</v>
      </c>
      <c r="AJ53" s="30">
        <f>IFERROR(__xludf.DUMMYFUNCTION("""COMPUTED_VALUE"""),4.0)</f>
        <v>4</v>
      </c>
      <c r="AK53" s="30">
        <f>IFERROR(__xludf.DUMMYFUNCTION("""COMPUTED_VALUE"""),2.0)</f>
        <v>2</v>
      </c>
      <c r="AL53" s="29">
        <f>IFERROR(__xludf.DUMMYFUNCTION("""COMPUTED_VALUE"""),2.0)</f>
        <v>2</v>
      </c>
      <c r="AM53" s="30">
        <f>IFERROR(__xludf.DUMMYFUNCTION("""COMPUTED_VALUE"""),0.0)</f>
        <v>0</v>
      </c>
      <c r="AN53" s="30">
        <f>IFERROR(__xludf.DUMMYFUNCTION("""COMPUTED_VALUE"""),2.0)</f>
        <v>2</v>
      </c>
      <c r="AO53" s="32">
        <f>IFERROR(__xludf.DUMMYFUNCTION("""COMPUTED_VALUE"""),2.0)</f>
        <v>2</v>
      </c>
      <c r="AP53" s="30">
        <f>IFERROR(__xludf.DUMMYFUNCTION("""COMPUTED_VALUE"""),5.0)</f>
        <v>5</v>
      </c>
      <c r="AQ53" s="30">
        <f>IFERROR(__xludf.DUMMYFUNCTION("""COMPUTED_VALUE"""),0.0)</f>
        <v>0</v>
      </c>
      <c r="AR53" s="30">
        <f>IFERROR(__xludf.DUMMYFUNCTION("""COMPUTED_VALUE"""),0.0)</f>
        <v>0</v>
      </c>
      <c r="AS53" s="29">
        <f>IFERROR(__xludf.DUMMYFUNCTION("""COMPUTED_VALUE"""),0.0)</f>
        <v>0</v>
      </c>
      <c r="AT53" s="29">
        <f>IFERROR(__xludf.DUMMYFUNCTION("""COMPUTED_VALUE"""),0.0)</f>
        <v>0</v>
      </c>
    </row>
    <row r="54">
      <c r="A54" s="28" t="str">
        <f>IFERROR(__xludf.DUMMYFUNCTION("""COMPUTED_VALUE"""),"Деева Людмила")</f>
        <v>Деева Людмила</v>
      </c>
      <c r="B54" s="29">
        <f>IFERROR(__xludf.DUMMYFUNCTION("""COMPUTED_VALUE"""),139.0)</f>
        <v>139</v>
      </c>
      <c r="C54" s="30">
        <f>IFERROR(__xludf.DUMMYFUNCTION("""COMPUTED_VALUE"""),26.0)</f>
        <v>26</v>
      </c>
      <c r="D54" s="30">
        <f>IFERROR(__xludf.DUMMYFUNCTION("""COMPUTED_VALUE"""),25.0)</f>
        <v>25</v>
      </c>
      <c r="E54" s="30">
        <f>IFERROR(__xludf.DUMMYFUNCTION("""COMPUTED_VALUE"""),32.0)</f>
        <v>32</v>
      </c>
      <c r="F54" s="29">
        <f>IFERROR(__xludf.DUMMYFUNCTION("""COMPUTED_VALUE"""),56.0)</f>
        <v>56</v>
      </c>
      <c r="G54" s="30">
        <f>IFERROR(__xludf.DUMMYFUNCTION("""COMPUTED_VALUE"""),22.0)</f>
        <v>22</v>
      </c>
      <c r="H54" s="30">
        <f>IFERROR(__xludf.DUMMYFUNCTION("""COMPUTED_VALUE"""),4.0)</f>
        <v>4</v>
      </c>
      <c r="I54" s="30">
        <f>IFERROR(__xludf.DUMMYFUNCTION("""COMPUTED_VALUE"""),12.0)</f>
        <v>12</v>
      </c>
      <c r="J54" s="30">
        <f>IFERROR(__xludf.DUMMYFUNCTION("""COMPUTED_VALUE"""),13.0)</f>
        <v>13</v>
      </c>
      <c r="K54" s="30">
        <f>IFERROR(__xludf.DUMMYFUNCTION("""COMPUTED_VALUE"""),7.0)</f>
        <v>7</v>
      </c>
      <c r="L54" s="30">
        <f>IFERROR(__xludf.DUMMYFUNCTION("""COMPUTED_VALUE"""),12.0)</f>
        <v>12</v>
      </c>
      <c r="M54" s="30">
        <f>IFERROR(__xludf.DUMMYFUNCTION("""COMPUTED_VALUE"""),13.0)</f>
        <v>13</v>
      </c>
      <c r="N54" s="30">
        <f>IFERROR(__xludf.DUMMYFUNCTION("""COMPUTED_VALUE"""),12.0)</f>
        <v>12</v>
      </c>
      <c r="O54" s="30">
        <f>IFERROR(__xludf.DUMMYFUNCTION("""COMPUTED_VALUE"""),2.0)</f>
        <v>2</v>
      </c>
      <c r="P54" s="29">
        <f>IFERROR(__xludf.DUMMYFUNCTION("""COMPUTED_VALUE"""),42.0)</f>
        <v>42</v>
      </c>
      <c r="Q54" s="30">
        <f>IFERROR(__xludf.DUMMYFUNCTION("""COMPUTED_VALUE"""),10.0)</f>
        <v>10</v>
      </c>
      <c r="R54" s="30">
        <f>IFERROR(__xludf.DUMMYFUNCTION("""COMPUTED_VALUE"""),10.0)</f>
        <v>10</v>
      </c>
      <c r="S54" s="30">
        <f>IFERROR(__xludf.DUMMYFUNCTION("""COMPUTED_VALUE"""),2.0)</f>
        <v>2</v>
      </c>
      <c r="T54" s="31">
        <f>IFERROR(__xludf.DUMMYFUNCTION("""COMPUTED_VALUE"""),2.0)</f>
        <v>2</v>
      </c>
      <c r="U54" s="29">
        <f>IFERROR(__xludf.DUMMYFUNCTION("""COMPUTED_VALUE"""),2.0)</f>
        <v>2</v>
      </c>
      <c r="V54" s="30">
        <f>IFERROR(__xludf.DUMMYFUNCTION("""COMPUTED_VALUE"""),10.0)</f>
        <v>10</v>
      </c>
      <c r="W54" s="29">
        <f>IFERROR(__xludf.DUMMYFUNCTION("""COMPUTED_VALUE"""),2.0)</f>
        <v>2</v>
      </c>
      <c r="X54" s="30">
        <f>IFERROR(__xludf.DUMMYFUNCTION("""COMPUTED_VALUE"""),2.0)</f>
        <v>2</v>
      </c>
      <c r="Y54" s="30">
        <f>IFERROR(__xludf.DUMMYFUNCTION("""COMPUTED_VALUE"""),3.0)</f>
        <v>3</v>
      </c>
      <c r="Z54" s="30">
        <f>IFERROR(__xludf.DUMMYFUNCTION("""COMPUTED_VALUE"""),4.0)</f>
        <v>4</v>
      </c>
      <c r="AA54" s="30">
        <f>IFERROR(__xludf.DUMMYFUNCTION("""COMPUTED_VALUE"""),2.0)</f>
        <v>2</v>
      </c>
      <c r="AB54" s="30">
        <f>IFERROR(__xludf.DUMMYFUNCTION("""COMPUTED_VALUE"""),2.0)</f>
        <v>2</v>
      </c>
      <c r="AC54" s="31">
        <f>IFERROR(__xludf.DUMMYFUNCTION("""COMPUTED_VALUE"""),5.0)</f>
        <v>5</v>
      </c>
      <c r="AD54" s="29">
        <f>IFERROR(__xludf.DUMMYFUNCTION("""COMPUTED_VALUE"""),2.0)</f>
        <v>2</v>
      </c>
      <c r="AE54" s="30">
        <f>IFERROR(__xludf.DUMMYFUNCTION("""COMPUTED_VALUE"""),5.0)</f>
        <v>5</v>
      </c>
      <c r="AF54" s="30">
        <f>IFERROR(__xludf.DUMMYFUNCTION("""COMPUTED_VALUE"""),2.0)</f>
        <v>2</v>
      </c>
      <c r="AG54" s="30">
        <f>IFERROR(__xludf.DUMMYFUNCTION("""COMPUTED_VALUE"""),3.0)</f>
        <v>3</v>
      </c>
      <c r="AH54" s="30">
        <f>IFERROR(__xludf.DUMMYFUNCTION("""COMPUTED_VALUE"""),2.0)</f>
        <v>2</v>
      </c>
      <c r="AI54" s="31">
        <f>IFERROR(__xludf.DUMMYFUNCTION("""COMPUTED_VALUE"""),5.0)</f>
        <v>5</v>
      </c>
      <c r="AJ54" s="30">
        <f>IFERROR(__xludf.DUMMYFUNCTION("""COMPUTED_VALUE"""),4.0)</f>
        <v>4</v>
      </c>
      <c r="AK54" s="30">
        <f>IFERROR(__xludf.DUMMYFUNCTION("""COMPUTED_VALUE"""),2.0)</f>
        <v>2</v>
      </c>
      <c r="AL54" s="29">
        <f>IFERROR(__xludf.DUMMYFUNCTION("""COMPUTED_VALUE"""),2.0)</f>
        <v>2</v>
      </c>
      <c r="AM54" s="30">
        <f>IFERROR(__xludf.DUMMYFUNCTION("""COMPUTED_VALUE"""),10.0)</f>
        <v>10</v>
      </c>
      <c r="AN54" s="30">
        <f>IFERROR(__xludf.DUMMYFUNCTION("""COMPUTED_VALUE"""),2.0)</f>
        <v>2</v>
      </c>
      <c r="AO54" s="32">
        <f>IFERROR(__xludf.DUMMYFUNCTION("""COMPUTED_VALUE"""),2.0)</f>
        <v>2</v>
      </c>
      <c r="AP54" s="30">
        <f>IFERROR(__xludf.DUMMYFUNCTION("""COMPUTED_VALUE"""),5.0)</f>
        <v>5</v>
      </c>
      <c r="AQ54" s="30">
        <f>IFERROR(__xludf.DUMMYFUNCTION("""COMPUTED_VALUE"""),33.0)</f>
        <v>33</v>
      </c>
      <c r="AR54" s="30">
        <f>IFERROR(__xludf.DUMMYFUNCTION("""COMPUTED_VALUE"""),2.0)</f>
        <v>2</v>
      </c>
      <c r="AS54" s="29">
        <f>IFERROR(__xludf.DUMMYFUNCTION("""COMPUTED_VALUE"""),2.0)</f>
        <v>2</v>
      </c>
      <c r="AT54" s="29">
        <f>IFERROR(__xludf.DUMMYFUNCTION("""COMPUTED_VALUE"""),0.0)</f>
        <v>0</v>
      </c>
    </row>
    <row r="55">
      <c r="A55" s="28" t="str">
        <f>IFERROR(__xludf.DUMMYFUNCTION("""COMPUTED_VALUE"""),"Мухутдинова Эльвира")</f>
        <v>Мухутдинова Эльвира</v>
      </c>
      <c r="B55" s="29">
        <f>IFERROR(__xludf.DUMMYFUNCTION("""COMPUTED_VALUE"""),97.0)</f>
        <v>97</v>
      </c>
      <c r="C55" s="30">
        <f>IFERROR(__xludf.DUMMYFUNCTION("""COMPUTED_VALUE"""),20.0)</f>
        <v>20</v>
      </c>
      <c r="D55" s="30">
        <f>IFERROR(__xludf.DUMMYFUNCTION("""COMPUTED_VALUE"""),0.0)</f>
        <v>0</v>
      </c>
      <c r="E55" s="30">
        <f>IFERROR(__xludf.DUMMYFUNCTION("""COMPUTED_VALUE"""),29.0)</f>
        <v>29</v>
      </c>
      <c r="F55" s="29">
        <f>IFERROR(__xludf.DUMMYFUNCTION("""COMPUTED_VALUE"""),48.0)</f>
        <v>48</v>
      </c>
      <c r="G55" s="30">
        <f>IFERROR(__xludf.DUMMYFUNCTION("""COMPUTED_VALUE"""),20.0)</f>
        <v>20</v>
      </c>
      <c r="H55" s="30">
        <f>IFERROR(__xludf.DUMMYFUNCTION("""COMPUTED_VALUE"""),0.0)</f>
        <v>0</v>
      </c>
      <c r="I55" s="30">
        <f>IFERROR(__xludf.DUMMYFUNCTION("""COMPUTED_VALUE"""),0.0)</f>
        <v>0</v>
      </c>
      <c r="J55" s="30">
        <f>IFERROR(__xludf.DUMMYFUNCTION("""COMPUTED_VALUE"""),0.0)</f>
        <v>0</v>
      </c>
      <c r="K55" s="30">
        <f>IFERROR(__xludf.DUMMYFUNCTION("""COMPUTED_VALUE"""),0.0)</f>
        <v>0</v>
      </c>
      <c r="L55" s="30">
        <f>IFERROR(__xludf.DUMMYFUNCTION("""COMPUTED_VALUE"""),10.0)</f>
        <v>10</v>
      </c>
      <c r="M55" s="30">
        <f>IFERROR(__xludf.DUMMYFUNCTION("""COMPUTED_VALUE"""),19.0)</f>
        <v>19</v>
      </c>
      <c r="N55" s="30">
        <f>IFERROR(__xludf.DUMMYFUNCTION("""COMPUTED_VALUE"""),12.0)</f>
        <v>12</v>
      </c>
      <c r="O55" s="30">
        <f>IFERROR(__xludf.DUMMYFUNCTION("""COMPUTED_VALUE"""),2.0)</f>
        <v>2</v>
      </c>
      <c r="P55" s="29">
        <f>IFERROR(__xludf.DUMMYFUNCTION("""COMPUTED_VALUE"""),34.0)</f>
        <v>34</v>
      </c>
      <c r="Q55" s="30">
        <f>IFERROR(__xludf.DUMMYFUNCTION("""COMPUTED_VALUE"""),10.0)</f>
        <v>10</v>
      </c>
      <c r="R55" s="30">
        <f>IFERROR(__xludf.DUMMYFUNCTION("""COMPUTED_VALUE"""),10.0)</f>
        <v>10</v>
      </c>
      <c r="S55" s="30">
        <f>IFERROR(__xludf.DUMMYFUNCTION("""COMPUTED_VALUE"""),0.0)</f>
        <v>0</v>
      </c>
      <c r="T55" s="31">
        <f>IFERROR(__xludf.DUMMYFUNCTION("""COMPUTED_VALUE"""),0.0)</f>
        <v>0</v>
      </c>
      <c r="U55" s="29">
        <f>IFERROR(__xludf.DUMMYFUNCTION("""COMPUTED_VALUE"""),0.0)</f>
        <v>0</v>
      </c>
      <c r="V55" s="30">
        <f>IFERROR(__xludf.DUMMYFUNCTION("""COMPUTED_VALUE"""),0.0)</f>
        <v>0</v>
      </c>
      <c r="W55" s="29">
        <f>IFERROR(__xludf.DUMMYFUNCTION("""COMPUTED_VALUE"""),0.0)</f>
        <v>0</v>
      </c>
      <c r="X55" s="30">
        <f>IFERROR(__xludf.DUMMYFUNCTION("""COMPUTED_VALUE"""),0.0)</f>
        <v>0</v>
      </c>
      <c r="Y55" s="30">
        <f>IFERROR(__xludf.DUMMYFUNCTION("""COMPUTED_VALUE"""),0.0)</f>
        <v>0</v>
      </c>
      <c r="Z55" s="30">
        <f>IFERROR(__xludf.DUMMYFUNCTION("""COMPUTED_VALUE"""),0.0)</f>
        <v>0</v>
      </c>
      <c r="AA55" s="30">
        <f>IFERROR(__xludf.DUMMYFUNCTION("""COMPUTED_VALUE"""),0.0)</f>
        <v>0</v>
      </c>
      <c r="AB55" s="30">
        <f>IFERROR(__xludf.DUMMYFUNCTION("""COMPUTED_VALUE"""),0.0)</f>
        <v>0</v>
      </c>
      <c r="AC55" s="31">
        <f>IFERROR(__xludf.DUMMYFUNCTION("""COMPUTED_VALUE"""),0.0)</f>
        <v>0</v>
      </c>
      <c r="AD55" s="29">
        <f>IFERROR(__xludf.DUMMYFUNCTION("""COMPUTED_VALUE"""),0.0)</f>
        <v>0</v>
      </c>
      <c r="AE55" s="30">
        <f>IFERROR(__xludf.DUMMYFUNCTION("""COMPUTED_VALUE"""),5.0)</f>
        <v>5</v>
      </c>
      <c r="AF55" s="30">
        <f>IFERROR(__xludf.DUMMYFUNCTION("""COMPUTED_VALUE"""),2.0)</f>
        <v>2</v>
      </c>
      <c r="AG55" s="30">
        <f>IFERROR(__xludf.DUMMYFUNCTION("""COMPUTED_VALUE"""),1.0)</f>
        <v>1</v>
      </c>
      <c r="AH55" s="30">
        <f>IFERROR(__xludf.DUMMYFUNCTION("""COMPUTED_VALUE"""),2.0)</f>
        <v>2</v>
      </c>
      <c r="AI55" s="31">
        <f>IFERROR(__xludf.DUMMYFUNCTION("""COMPUTED_VALUE"""),5.0)</f>
        <v>5</v>
      </c>
      <c r="AJ55" s="30">
        <f>IFERROR(__xludf.DUMMYFUNCTION("""COMPUTED_VALUE"""),10.0)</f>
        <v>10</v>
      </c>
      <c r="AK55" s="30">
        <f>IFERROR(__xludf.DUMMYFUNCTION("""COMPUTED_VALUE"""),2.0)</f>
        <v>2</v>
      </c>
      <c r="AL55" s="29">
        <f>IFERROR(__xludf.DUMMYFUNCTION("""COMPUTED_VALUE"""),2.0)</f>
        <v>2</v>
      </c>
      <c r="AM55" s="30">
        <f>IFERROR(__xludf.DUMMYFUNCTION("""COMPUTED_VALUE"""),10.0)</f>
        <v>10</v>
      </c>
      <c r="AN55" s="30">
        <f>IFERROR(__xludf.DUMMYFUNCTION("""COMPUTED_VALUE"""),2.0)</f>
        <v>2</v>
      </c>
      <c r="AO55" s="32">
        <f>IFERROR(__xludf.DUMMYFUNCTION("""COMPUTED_VALUE"""),2.0)</f>
        <v>2</v>
      </c>
      <c r="AP55" s="30">
        <f>IFERROR(__xludf.DUMMYFUNCTION("""COMPUTED_VALUE"""),5.0)</f>
        <v>5</v>
      </c>
      <c r="AQ55" s="30">
        <f>IFERROR(__xludf.DUMMYFUNCTION("""COMPUTED_VALUE"""),25.0)</f>
        <v>25</v>
      </c>
      <c r="AR55" s="30">
        <f>IFERROR(__xludf.DUMMYFUNCTION("""COMPUTED_VALUE"""),2.0)</f>
        <v>2</v>
      </c>
      <c r="AS55" s="29">
        <f>IFERROR(__xludf.DUMMYFUNCTION("""COMPUTED_VALUE"""),2.0)</f>
        <v>2</v>
      </c>
      <c r="AT55" s="29">
        <f>IFERROR(__xludf.DUMMYFUNCTION("""COMPUTED_VALUE"""),0.0)</f>
        <v>0</v>
      </c>
    </row>
    <row r="56">
      <c r="A56" s="28" t="str">
        <f>IFERROR(__xludf.DUMMYFUNCTION("""COMPUTED_VALUE"""),"Черномашенцева Валентина")</f>
        <v>Черномашенцева Валентина</v>
      </c>
      <c r="B56" s="29">
        <f>IFERROR(__xludf.DUMMYFUNCTION("""COMPUTED_VALUE"""),109.0)</f>
        <v>109</v>
      </c>
      <c r="C56" s="30">
        <f>IFERROR(__xludf.DUMMYFUNCTION("""COMPUTED_VALUE"""),26.0)</f>
        <v>26</v>
      </c>
      <c r="D56" s="30">
        <f>IFERROR(__xludf.DUMMYFUNCTION("""COMPUTED_VALUE"""),20.0)</f>
        <v>20</v>
      </c>
      <c r="E56" s="30">
        <f>IFERROR(__xludf.DUMMYFUNCTION("""COMPUTED_VALUE"""),33.0)</f>
        <v>33</v>
      </c>
      <c r="F56" s="29">
        <f>IFERROR(__xludf.DUMMYFUNCTION("""COMPUTED_VALUE"""),30.0)</f>
        <v>30</v>
      </c>
      <c r="G56" s="30">
        <f>IFERROR(__xludf.DUMMYFUNCTION("""COMPUTED_VALUE"""),22.0)</f>
        <v>22</v>
      </c>
      <c r="H56" s="30">
        <f>IFERROR(__xludf.DUMMYFUNCTION("""COMPUTED_VALUE"""),4.0)</f>
        <v>4</v>
      </c>
      <c r="I56" s="30">
        <f>IFERROR(__xludf.DUMMYFUNCTION("""COMPUTED_VALUE"""),12.0)</f>
        <v>12</v>
      </c>
      <c r="J56" s="30">
        <f>IFERROR(__xludf.DUMMYFUNCTION("""COMPUTED_VALUE"""),8.0)</f>
        <v>8</v>
      </c>
      <c r="K56" s="30">
        <f>IFERROR(__xludf.DUMMYFUNCTION("""COMPUTED_VALUE"""),7.0)</f>
        <v>7</v>
      </c>
      <c r="L56" s="30">
        <f>IFERROR(__xludf.DUMMYFUNCTION("""COMPUTED_VALUE"""),7.0)</f>
        <v>7</v>
      </c>
      <c r="M56" s="30">
        <f>IFERROR(__xludf.DUMMYFUNCTION("""COMPUTED_VALUE"""),19.0)</f>
        <v>19</v>
      </c>
      <c r="N56" s="30">
        <f>IFERROR(__xludf.DUMMYFUNCTION("""COMPUTED_VALUE"""),2.0)</f>
        <v>2</v>
      </c>
      <c r="O56" s="30">
        <f>IFERROR(__xludf.DUMMYFUNCTION("""COMPUTED_VALUE"""),2.0)</f>
        <v>2</v>
      </c>
      <c r="P56" s="29">
        <f>IFERROR(__xludf.DUMMYFUNCTION("""COMPUTED_VALUE"""),26.0)</f>
        <v>26</v>
      </c>
      <c r="Q56" s="30">
        <f>IFERROR(__xludf.DUMMYFUNCTION("""COMPUTED_VALUE"""),10.0)</f>
        <v>10</v>
      </c>
      <c r="R56" s="30">
        <f>IFERROR(__xludf.DUMMYFUNCTION("""COMPUTED_VALUE"""),10.0)</f>
        <v>10</v>
      </c>
      <c r="S56" s="30">
        <f>IFERROR(__xludf.DUMMYFUNCTION("""COMPUTED_VALUE"""),2.0)</f>
        <v>2</v>
      </c>
      <c r="T56" s="31">
        <f>IFERROR(__xludf.DUMMYFUNCTION("""COMPUTED_VALUE"""),2.0)</f>
        <v>2</v>
      </c>
      <c r="U56" s="29">
        <f>IFERROR(__xludf.DUMMYFUNCTION("""COMPUTED_VALUE"""),2.0)</f>
        <v>2</v>
      </c>
      <c r="V56" s="30">
        <f>IFERROR(__xludf.DUMMYFUNCTION("""COMPUTED_VALUE"""),10.0)</f>
        <v>10</v>
      </c>
      <c r="W56" s="29">
        <f>IFERROR(__xludf.DUMMYFUNCTION("""COMPUTED_VALUE"""),2.0)</f>
        <v>2</v>
      </c>
      <c r="X56" s="30">
        <f>IFERROR(__xludf.DUMMYFUNCTION("""COMPUTED_VALUE"""),2.0)</f>
        <v>2</v>
      </c>
      <c r="Y56" s="30">
        <f>IFERROR(__xludf.DUMMYFUNCTION("""COMPUTED_VALUE"""),2.0)</f>
        <v>2</v>
      </c>
      <c r="Z56" s="30">
        <f>IFERROR(__xludf.DUMMYFUNCTION("""COMPUTED_VALUE"""),0.0)</f>
        <v>0</v>
      </c>
      <c r="AA56" s="30">
        <f>IFERROR(__xludf.DUMMYFUNCTION("""COMPUTED_VALUE"""),2.0)</f>
        <v>2</v>
      </c>
      <c r="AB56" s="30">
        <f>IFERROR(__xludf.DUMMYFUNCTION("""COMPUTED_VALUE"""),2.0)</f>
        <v>2</v>
      </c>
      <c r="AC56" s="31">
        <f>IFERROR(__xludf.DUMMYFUNCTION("""COMPUTED_VALUE"""),5.0)</f>
        <v>5</v>
      </c>
      <c r="AD56" s="29">
        <f>IFERROR(__xludf.DUMMYFUNCTION("""COMPUTED_VALUE"""),2.0)</f>
        <v>2</v>
      </c>
      <c r="AE56" s="30">
        <f>IFERROR(__xludf.DUMMYFUNCTION("""COMPUTED_VALUE"""),0.0)</f>
        <v>0</v>
      </c>
      <c r="AF56" s="30">
        <f>IFERROR(__xludf.DUMMYFUNCTION("""COMPUTED_VALUE"""),2.0)</f>
        <v>2</v>
      </c>
      <c r="AG56" s="30">
        <f>IFERROR(__xludf.DUMMYFUNCTION("""COMPUTED_VALUE"""),3.0)</f>
        <v>3</v>
      </c>
      <c r="AH56" s="30">
        <f>IFERROR(__xludf.DUMMYFUNCTION("""COMPUTED_VALUE"""),2.0)</f>
        <v>2</v>
      </c>
      <c r="AI56" s="31">
        <f>IFERROR(__xludf.DUMMYFUNCTION("""COMPUTED_VALUE"""),5.0)</f>
        <v>5</v>
      </c>
      <c r="AJ56" s="30">
        <f>IFERROR(__xludf.DUMMYFUNCTION("""COMPUTED_VALUE"""),10.0)</f>
        <v>10</v>
      </c>
      <c r="AK56" s="30">
        <f>IFERROR(__xludf.DUMMYFUNCTION("""COMPUTED_VALUE"""),2.0)</f>
        <v>2</v>
      </c>
      <c r="AL56" s="29">
        <f>IFERROR(__xludf.DUMMYFUNCTION("""COMPUTED_VALUE"""),2.0)</f>
        <v>2</v>
      </c>
      <c r="AM56" s="30">
        <f>IFERROR(__xludf.DUMMYFUNCTION("""COMPUTED_VALUE"""),0.0)</f>
        <v>0</v>
      </c>
      <c r="AN56" s="30">
        <f>IFERROR(__xludf.DUMMYFUNCTION("""COMPUTED_VALUE"""),2.0)</f>
        <v>2</v>
      </c>
      <c r="AO56" s="32">
        <f>IFERROR(__xludf.DUMMYFUNCTION("""COMPUTED_VALUE"""),2.0)</f>
        <v>2</v>
      </c>
      <c r="AP56" s="30">
        <f>IFERROR(__xludf.DUMMYFUNCTION("""COMPUTED_VALUE"""),5.0)</f>
        <v>5</v>
      </c>
      <c r="AQ56" s="30">
        <f>IFERROR(__xludf.DUMMYFUNCTION("""COMPUTED_VALUE"""),17.0)</f>
        <v>17</v>
      </c>
      <c r="AR56" s="30">
        <f>IFERROR(__xludf.DUMMYFUNCTION("""COMPUTED_VALUE"""),2.0)</f>
        <v>2</v>
      </c>
      <c r="AS56" s="29">
        <f>IFERROR(__xludf.DUMMYFUNCTION("""COMPUTED_VALUE"""),2.0)</f>
        <v>2</v>
      </c>
      <c r="AT56" s="29">
        <f>IFERROR(__xludf.DUMMYFUNCTION("""COMPUTED_VALUE"""),0.0)</f>
        <v>0</v>
      </c>
    </row>
    <row r="57">
      <c r="A57" s="28" t="str">
        <f>IFERROR(__xludf.DUMMYFUNCTION("""COMPUTED_VALUE"""),"Нурисламова Юлия")</f>
        <v>Нурисламова Юлия</v>
      </c>
      <c r="B57" s="29">
        <f>IFERROR(__xludf.DUMMYFUNCTION("""COMPUTED_VALUE"""),121.0)</f>
        <v>121</v>
      </c>
      <c r="C57" s="30">
        <f>IFERROR(__xludf.DUMMYFUNCTION("""COMPUTED_VALUE"""),26.0)</f>
        <v>26</v>
      </c>
      <c r="D57" s="30">
        <f>IFERROR(__xludf.DUMMYFUNCTION("""COMPUTED_VALUE"""),18.0)</f>
        <v>18</v>
      </c>
      <c r="E57" s="30">
        <f>IFERROR(__xludf.DUMMYFUNCTION("""COMPUTED_VALUE"""),24.0)</f>
        <v>24</v>
      </c>
      <c r="F57" s="29">
        <f>IFERROR(__xludf.DUMMYFUNCTION("""COMPUTED_VALUE"""),53.0)</f>
        <v>53</v>
      </c>
      <c r="G57" s="30">
        <f>IFERROR(__xludf.DUMMYFUNCTION("""COMPUTED_VALUE"""),22.0)</f>
        <v>22</v>
      </c>
      <c r="H57" s="30">
        <f>IFERROR(__xludf.DUMMYFUNCTION("""COMPUTED_VALUE"""),4.0)</f>
        <v>4</v>
      </c>
      <c r="I57" s="30">
        <f>IFERROR(__xludf.DUMMYFUNCTION("""COMPUTED_VALUE"""),2.0)</f>
        <v>2</v>
      </c>
      <c r="J57" s="30">
        <f>IFERROR(__xludf.DUMMYFUNCTION("""COMPUTED_VALUE"""),16.0)</f>
        <v>16</v>
      </c>
      <c r="K57" s="30">
        <f>IFERROR(__xludf.DUMMYFUNCTION("""COMPUTED_VALUE"""),5.0)</f>
        <v>5</v>
      </c>
      <c r="L57" s="30">
        <f>IFERROR(__xludf.DUMMYFUNCTION("""COMPUTED_VALUE"""),10.0)</f>
        <v>10</v>
      </c>
      <c r="M57" s="30">
        <f>IFERROR(__xludf.DUMMYFUNCTION("""COMPUTED_VALUE"""),9.0)</f>
        <v>9</v>
      </c>
      <c r="N57" s="30">
        <f>IFERROR(__xludf.DUMMYFUNCTION("""COMPUTED_VALUE"""),10.0)</f>
        <v>10</v>
      </c>
      <c r="O57" s="30">
        <f>IFERROR(__xludf.DUMMYFUNCTION("""COMPUTED_VALUE"""),2.0)</f>
        <v>2</v>
      </c>
      <c r="P57" s="29">
        <f>IFERROR(__xludf.DUMMYFUNCTION("""COMPUTED_VALUE"""),41.0)</f>
        <v>41</v>
      </c>
      <c r="Q57" s="30">
        <f>IFERROR(__xludf.DUMMYFUNCTION("""COMPUTED_VALUE"""),10.0)</f>
        <v>10</v>
      </c>
      <c r="R57" s="30">
        <f>IFERROR(__xludf.DUMMYFUNCTION("""COMPUTED_VALUE"""),10.0)</f>
        <v>10</v>
      </c>
      <c r="S57" s="30">
        <f>IFERROR(__xludf.DUMMYFUNCTION("""COMPUTED_VALUE"""),2.0)</f>
        <v>2</v>
      </c>
      <c r="T57" s="31">
        <f>IFERROR(__xludf.DUMMYFUNCTION("""COMPUTED_VALUE"""),2.0)</f>
        <v>2</v>
      </c>
      <c r="U57" s="29">
        <f>IFERROR(__xludf.DUMMYFUNCTION("""COMPUTED_VALUE"""),2.0)</f>
        <v>2</v>
      </c>
      <c r="V57" s="30">
        <f>IFERROR(__xludf.DUMMYFUNCTION("""COMPUTED_VALUE"""),0.0)</f>
        <v>0</v>
      </c>
      <c r="W57" s="29">
        <f>IFERROR(__xludf.DUMMYFUNCTION("""COMPUTED_VALUE"""),2.0)</f>
        <v>2</v>
      </c>
      <c r="X57" s="30">
        <f>IFERROR(__xludf.DUMMYFUNCTION("""COMPUTED_VALUE"""),2.0)</f>
        <v>2</v>
      </c>
      <c r="Y57" s="30">
        <f>IFERROR(__xludf.DUMMYFUNCTION("""COMPUTED_VALUE"""),3.0)</f>
        <v>3</v>
      </c>
      <c r="Z57" s="30">
        <f>IFERROR(__xludf.DUMMYFUNCTION("""COMPUTED_VALUE"""),7.0)</f>
        <v>7</v>
      </c>
      <c r="AA57" s="30">
        <f>IFERROR(__xludf.DUMMYFUNCTION("""COMPUTED_VALUE"""),2.0)</f>
        <v>2</v>
      </c>
      <c r="AB57" s="30">
        <f>IFERROR(__xludf.DUMMYFUNCTION("""COMPUTED_VALUE"""),2.0)</f>
        <v>2</v>
      </c>
      <c r="AC57" s="31">
        <f>IFERROR(__xludf.DUMMYFUNCTION("""COMPUTED_VALUE"""),5.0)</f>
        <v>5</v>
      </c>
      <c r="AD57" s="29">
        <f>IFERROR(__xludf.DUMMYFUNCTION("""COMPUTED_VALUE"""),0.0)</f>
        <v>0</v>
      </c>
      <c r="AE57" s="30">
        <f>IFERROR(__xludf.DUMMYFUNCTION("""COMPUTED_VALUE"""),5.0)</f>
        <v>5</v>
      </c>
      <c r="AF57" s="30">
        <f>IFERROR(__xludf.DUMMYFUNCTION("""COMPUTED_VALUE"""),2.0)</f>
        <v>2</v>
      </c>
      <c r="AG57" s="30">
        <f>IFERROR(__xludf.DUMMYFUNCTION("""COMPUTED_VALUE"""),3.0)</f>
        <v>3</v>
      </c>
      <c r="AH57" s="30">
        <f>IFERROR(__xludf.DUMMYFUNCTION("""COMPUTED_VALUE"""),0.0)</f>
        <v>0</v>
      </c>
      <c r="AI57" s="31">
        <f>IFERROR(__xludf.DUMMYFUNCTION("""COMPUTED_VALUE"""),5.0)</f>
        <v>5</v>
      </c>
      <c r="AJ57" s="30">
        <f>IFERROR(__xludf.DUMMYFUNCTION("""COMPUTED_VALUE"""),0.0)</f>
        <v>0</v>
      </c>
      <c r="AK57" s="30">
        <f>IFERROR(__xludf.DUMMYFUNCTION("""COMPUTED_VALUE"""),2.0)</f>
        <v>2</v>
      </c>
      <c r="AL57" s="29">
        <f>IFERROR(__xludf.DUMMYFUNCTION("""COMPUTED_VALUE"""),2.0)</f>
        <v>2</v>
      </c>
      <c r="AM57" s="30">
        <f>IFERROR(__xludf.DUMMYFUNCTION("""COMPUTED_VALUE"""),10.0)</f>
        <v>10</v>
      </c>
      <c r="AN57" s="30">
        <f>IFERROR(__xludf.DUMMYFUNCTION("""COMPUTED_VALUE"""),0.0)</f>
        <v>0</v>
      </c>
      <c r="AO57" s="32">
        <f>IFERROR(__xludf.DUMMYFUNCTION("""COMPUTED_VALUE"""),2.0)</f>
        <v>2</v>
      </c>
      <c r="AP57" s="30">
        <f>IFERROR(__xludf.DUMMYFUNCTION("""COMPUTED_VALUE"""),5.0)</f>
        <v>5</v>
      </c>
      <c r="AQ57" s="30">
        <f>IFERROR(__xludf.DUMMYFUNCTION("""COMPUTED_VALUE"""),32.0)</f>
        <v>32</v>
      </c>
      <c r="AR57" s="30">
        <f>IFERROR(__xludf.DUMMYFUNCTION("""COMPUTED_VALUE"""),2.0)</f>
        <v>2</v>
      </c>
      <c r="AS57" s="29">
        <f>IFERROR(__xludf.DUMMYFUNCTION("""COMPUTED_VALUE"""),2.0)</f>
        <v>2</v>
      </c>
      <c r="AT57" s="29">
        <f>IFERROR(__xludf.DUMMYFUNCTION("""COMPUTED_VALUE"""),0.0)</f>
        <v>0</v>
      </c>
    </row>
    <row r="58">
      <c r="A58" s="28" t="str">
        <f>IFERROR(__xludf.DUMMYFUNCTION("""COMPUTED_VALUE"""),"Михеева Кристина")</f>
        <v>Михеева Кристина</v>
      </c>
      <c r="B58" s="29">
        <f>IFERROR(__xludf.DUMMYFUNCTION("""COMPUTED_VALUE"""),32.0)</f>
        <v>32</v>
      </c>
      <c r="C58" s="30">
        <f>IFERROR(__xludf.DUMMYFUNCTION("""COMPUTED_VALUE"""),22.0)</f>
        <v>22</v>
      </c>
      <c r="D58" s="30">
        <f>IFERROR(__xludf.DUMMYFUNCTION("""COMPUTED_VALUE"""),5.0)</f>
        <v>5</v>
      </c>
      <c r="E58" s="30">
        <f>IFERROR(__xludf.DUMMYFUNCTION("""COMPUTED_VALUE"""),5.0)</f>
        <v>5</v>
      </c>
      <c r="F58" s="29">
        <f>IFERROR(__xludf.DUMMYFUNCTION("""COMPUTED_VALUE"""),0.0)</f>
        <v>0</v>
      </c>
      <c r="G58" s="30">
        <f>IFERROR(__xludf.DUMMYFUNCTION("""COMPUTED_VALUE"""),22.0)</f>
        <v>22</v>
      </c>
      <c r="H58" s="30">
        <f>IFERROR(__xludf.DUMMYFUNCTION("""COMPUTED_VALUE"""),0.0)</f>
        <v>0</v>
      </c>
      <c r="I58" s="30">
        <f>IFERROR(__xludf.DUMMYFUNCTION("""COMPUTED_VALUE"""),0.0)</f>
        <v>0</v>
      </c>
      <c r="J58" s="30">
        <f>IFERROR(__xludf.DUMMYFUNCTION("""COMPUTED_VALUE"""),5.0)</f>
        <v>5</v>
      </c>
      <c r="K58" s="30">
        <f>IFERROR(__xludf.DUMMYFUNCTION("""COMPUTED_VALUE"""),0.0)</f>
        <v>0</v>
      </c>
      <c r="L58" s="30">
        <f>IFERROR(__xludf.DUMMYFUNCTION("""COMPUTED_VALUE"""),5.0)</f>
        <v>5</v>
      </c>
      <c r="M58" s="30">
        <f>IFERROR(__xludf.DUMMYFUNCTION("""COMPUTED_VALUE"""),0.0)</f>
        <v>0</v>
      </c>
      <c r="N58" s="30">
        <f>IFERROR(__xludf.DUMMYFUNCTION("""COMPUTED_VALUE"""),0.0)</f>
        <v>0</v>
      </c>
      <c r="O58" s="30">
        <f>IFERROR(__xludf.DUMMYFUNCTION("""COMPUTED_VALUE"""),0.0)</f>
        <v>0</v>
      </c>
      <c r="P58" s="29">
        <f>IFERROR(__xludf.DUMMYFUNCTION("""COMPUTED_VALUE"""),0.0)</f>
        <v>0</v>
      </c>
      <c r="Q58" s="30">
        <f>IFERROR(__xludf.DUMMYFUNCTION("""COMPUTED_VALUE"""),10.0)</f>
        <v>10</v>
      </c>
      <c r="R58" s="30">
        <f>IFERROR(__xludf.DUMMYFUNCTION("""COMPUTED_VALUE"""),10.0)</f>
        <v>10</v>
      </c>
      <c r="S58" s="30">
        <f>IFERROR(__xludf.DUMMYFUNCTION("""COMPUTED_VALUE"""),2.0)</f>
        <v>2</v>
      </c>
      <c r="T58" s="31">
        <f>IFERROR(__xludf.DUMMYFUNCTION("""COMPUTED_VALUE"""),0.0)</f>
        <v>0</v>
      </c>
      <c r="U58" s="29">
        <f>IFERROR(__xludf.DUMMYFUNCTION("""COMPUTED_VALUE"""),0.0)</f>
        <v>0</v>
      </c>
      <c r="V58" s="30">
        <f>IFERROR(__xludf.DUMMYFUNCTION("""COMPUTED_VALUE"""),0.0)</f>
        <v>0</v>
      </c>
      <c r="W58" s="29">
        <f>IFERROR(__xludf.DUMMYFUNCTION("""COMPUTED_VALUE"""),0.0)</f>
        <v>0</v>
      </c>
      <c r="X58" s="30">
        <f>IFERROR(__xludf.DUMMYFUNCTION("""COMPUTED_VALUE"""),2.0)</f>
        <v>2</v>
      </c>
      <c r="Y58" s="30">
        <f>IFERROR(__xludf.DUMMYFUNCTION("""COMPUTED_VALUE"""),3.0)</f>
        <v>3</v>
      </c>
      <c r="Z58" s="30">
        <f>IFERROR(__xludf.DUMMYFUNCTION("""COMPUTED_VALUE"""),0.0)</f>
        <v>0</v>
      </c>
      <c r="AA58" s="30">
        <f>IFERROR(__xludf.DUMMYFUNCTION("""COMPUTED_VALUE"""),0.0)</f>
        <v>0</v>
      </c>
      <c r="AB58" s="30">
        <f>IFERROR(__xludf.DUMMYFUNCTION("""COMPUTED_VALUE"""),0.0)</f>
        <v>0</v>
      </c>
      <c r="AC58" s="31">
        <f>IFERROR(__xludf.DUMMYFUNCTION("""COMPUTED_VALUE"""),0.0)</f>
        <v>0</v>
      </c>
      <c r="AD58" s="29">
        <f>IFERROR(__xludf.DUMMYFUNCTION("""COMPUTED_VALUE"""),0.0)</f>
        <v>0</v>
      </c>
      <c r="AE58" s="30">
        <f>IFERROR(__xludf.DUMMYFUNCTION("""COMPUTED_VALUE"""),0.0)</f>
        <v>0</v>
      </c>
      <c r="AF58" s="30">
        <f>IFERROR(__xludf.DUMMYFUNCTION("""COMPUTED_VALUE"""),2.0)</f>
        <v>2</v>
      </c>
      <c r="AG58" s="30">
        <f>IFERROR(__xludf.DUMMYFUNCTION("""COMPUTED_VALUE"""),3.0)</f>
        <v>3</v>
      </c>
      <c r="AH58" s="30">
        <f>IFERROR(__xludf.DUMMYFUNCTION("""COMPUTED_VALUE"""),0.0)</f>
        <v>0</v>
      </c>
      <c r="AI58" s="31">
        <f>IFERROR(__xludf.DUMMYFUNCTION("""COMPUTED_VALUE"""),0.0)</f>
        <v>0</v>
      </c>
      <c r="AJ58" s="30">
        <f>IFERROR(__xludf.DUMMYFUNCTION("""COMPUTED_VALUE"""),0.0)</f>
        <v>0</v>
      </c>
      <c r="AK58" s="30">
        <f>IFERROR(__xludf.DUMMYFUNCTION("""COMPUTED_VALUE"""),0.0)</f>
        <v>0</v>
      </c>
      <c r="AL58" s="29">
        <f>IFERROR(__xludf.DUMMYFUNCTION("""COMPUTED_VALUE"""),0.0)</f>
        <v>0</v>
      </c>
      <c r="AM58" s="30">
        <f>IFERROR(__xludf.DUMMYFUNCTION("""COMPUTED_VALUE"""),0.0)</f>
        <v>0</v>
      </c>
      <c r="AN58" s="30">
        <f>IFERROR(__xludf.DUMMYFUNCTION("""COMPUTED_VALUE"""),0.0)</f>
        <v>0</v>
      </c>
      <c r="AO58" s="32">
        <f>IFERROR(__xludf.DUMMYFUNCTION("""COMPUTED_VALUE"""),0.0)</f>
        <v>0</v>
      </c>
      <c r="AP58" s="30">
        <f>IFERROR(__xludf.DUMMYFUNCTION("""COMPUTED_VALUE"""),0.0)</f>
        <v>0</v>
      </c>
      <c r="AQ58" s="30">
        <f>IFERROR(__xludf.DUMMYFUNCTION("""COMPUTED_VALUE"""),0.0)</f>
        <v>0</v>
      </c>
      <c r="AR58" s="30">
        <f>IFERROR(__xludf.DUMMYFUNCTION("""COMPUTED_VALUE"""),0.0)</f>
        <v>0</v>
      </c>
      <c r="AS58" s="29">
        <f>IFERROR(__xludf.DUMMYFUNCTION("""COMPUTED_VALUE"""),0.0)</f>
        <v>0</v>
      </c>
      <c r="AT58" s="29">
        <f>IFERROR(__xludf.DUMMYFUNCTION("""COMPUTED_VALUE"""),0.0)</f>
        <v>0</v>
      </c>
    </row>
    <row r="59">
      <c r="A59" s="28" t="str">
        <f>IFERROR(__xludf.DUMMYFUNCTION("""COMPUTED_VALUE"""),"Лобанов Дмитрий")</f>
        <v>Лобанов Дмитрий</v>
      </c>
      <c r="B59" s="29">
        <f>IFERROR(__xludf.DUMMYFUNCTION("""COMPUTED_VALUE"""),109.0)</f>
        <v>109</v>
      </c>
      <c r="C59" s="30">
        <f>IFERROR(__xludf.DUMMYFUNCTION("""COMPUTED_VALUE"""),20.0)</f>
        <v>20</v>
      </c>
      <c r="D59" s="30">
        <f>IFERROR(__xludf.DUMMYFUNCTION("""COMPUTED_VALUE"""),17.0)</f>
        <v>17</v>
      </c>
      <c r="E59" s="30">
        <f>IFERROR(__xludf.DUMMYFUNCTION("""COMPUTED_VALUE"""),16.0)</f>
        <v>16</v>
      </c>
      <c r="F59" s="29">
        <f>IFERROR(__xludf.DUMMYFUNCTION("""COMPUTED_VALUE"""),56.0)</f>
        <v>56</v>
      </c>
      <c r="G59" s="30">
        <f>IFERROR(__xludf.DUMMYFUNCTION("""COMPUTED_VALUE"""),20.0)</f>
        <v>20</v>
      </c>
      <c r="H59" s="30">
        <f>IFERROR(__xludf.DUMMYFUNCTION("""COMPUTED_VALUE"""),0.0)</f>
        <v>0</v>
      </c>
      <c r="I59" s="30">
        <f>IFERROR(__xludf.DUMMYFUNCTION("""COMPUTED_VALUE"""),12.0)</f>
        <v>12</v>
      </c>
      <c r="J59" s="30">
        <f>IFERROR(__xludf.DUMMYFUNCTION("""COMPUTED_VALUE"""),5.0)</f>
        <v>5</v>
      </c>
      <c r="K59" s="30">
        <f>IFERROR(__xludf.DUMMYFUNCTION("""COMPUTED_VALUE"""),2.0)</f>
        <v>2</v>
      </c>
      <c r="L59" s="30">
        <f>IFERROR(__xludf.DUMMYFUNCTION("""COMPUTED_VALUE"""),9.0)</f>
        <v>9</v>
      </c>
      <c r="M59" s="30">
        <f>IFERROR(__xludf.DUMMYFUNCTION("""COMPUTED_VALUE"""),5.0)</f>
        <v>5</v>
      </c>
      <c r="N59" s="30">
        <f>IFERROR(__xludf.DUMMYFUNCTION("""COMPUTED_VALUE"""),10.0)</f>
        <v>10</v>
      </c>
      <c r="O59" s="30">
        <f>IFERROR(__xludf.DUMMYFUNCTION("""COMPUTED_VALUE"""),2.0)</f>
        <v>2</v>
      </c>
      <c r="P59" s="29">
        <f>IFERROR(__xludf.DUMMYFUNCTION("""COMPUTED_VALUE"""),44.0)</f>
        <v>44</v>
      </c>
      <c r="Q59" s="30">
        <f>IFERROR(__xludf.DUMMYFUNCTION("""COMPUTED_VALUE"""),10.0)</f>
        <v>10</v>
      </c>
      <c r="R59" s="30">
        <f>IFERROR(__xludf.DUMMYFUNCTION("""COMPUTED_VALUE"""),10.0)</f>
        <v>10</v>
      </c>
      <c r="S59" s="30">
        <f>IFERROR(__xludf.DUMMYFUNCTION("""COMPUTED_VALUE"""),0.0)</f>
        <v>0</v>
      </c>
      <c r="T59" s="31">
        <f>IFERROR(__xludf.DUMMYFUNCTION("""COMPUTED_VALUE"""),0.0)</f>
        <v>0</v>
      </c>
      <c r="U59" s="29">
        <f>IFERROR(__xludf.DUMMYFUNCTION("""COMPUTED_VALUE"""),0.0)</f>
        <v>0</v>
      </c>
      <c r="V59" s="30">
        <f>IFERROR(__xludf.DUMMYFUNCTION("""COMPUTED_VALUE"""),10.0)</f>
        <v>10</v>
      </c>
      <c r="W59" s="29">
        <f>IFERROR(__xludf.DUMMYFUNCTION("""COMPUTED_VALUE"""),2.0)</f>
        <v>2</v>
      </c>
      <c r="X59" s="30">
        <f>IFERROR(__xludf.DUMMYFUNCTION("""COMPUTED_VALUE"""),1.0)</f>
        <v>1</v>
      </c>
      <c r="Y59" s="30">
        <f>IFERROR(__xludf.DUMMYFUNCTION("""COMPUTED_VALUE"""),2.0)</f>
        <v>2</v>
      </c>
      <c r="Z59" s="30">
        <f>IFERROR(__xludf.DUMMYFUNCTION("""COMPUTED_VALUE"""),0.0)</f>
        <v>0</v>
      </c>
      <c r="AA59" s="30">
        <f>IFERROR(__xludf.DUMMYFUNCTION("""COMPUTED_VALUE"""),0.0)</f>
        <v>0</v>
      </c>
      <c r="AB59" s="30">
        <f>IFERROR(__xludf.DUMMYFUNCTION("""COMPUTED_VALUE"""),2.0)</f>
        <v>2</v>
      </c>
      <c r="AC59" s="31">
        <f>IFERROR(__xludf.DUMMYFUNCTION("""COMPUTED_VALUE"""),0.0)</f>
        <v>0</v>
      </c>
      <c r="AD59" s="29">
        <f>IFERROR(__xludf.DUMMYFUNCTION("""COMPUTED_VALUE"""),2.0)</f>
        <v>2</v>
      </c>
      <c r="AE59" s="30">
        <f>IFERROR(__xludf.DUMMYFUNCTION("""COMPUTED_VALUE"""),5.0)</f>
        <v>5</v>
      </c>
      <c r="AF59" s="30">
        <f>IFERROR(__xludf.DUMMYFUNCTION("""COMPUTED_VALUE"""),1.0)</f>
        <v>1</v>
      </c>
      <c r="AG59" s="30">
        <f>IFERROR(__xludf.DUMMYFUNCTION("""COMPUTED_VALUE"""),3.0)</f>
        <v>3</v>
      </c>
      <c r="AH59" s="30">
        <f>IFERROR(__xludf.DUMMYFUNCTION("""COMPUTED_VALUE"""),0.0)</f>
        <v>0</v>
      </c>
      <c r="AI59" s="31">
        <f>IFERROR(__xludf.DUMMYFUNCTION("""COMPUTED_VALUE"""),5.0)</f>
        <v>5</v>
      </c>
      <c r="AJ59" s="30">
        <f>IFERROR(__xludf.DUMMYFUNCTION("""COMPUTED_VALUE"""),0.0)</f>
        <v>0</v>
      </c>
      <c r="AK59" s="30">
        <f>IFERROR(__xludf.DUMMYFUNCTION("""COMPUTED_VALUE"""),0.0)</f>
        <v>0</v>
      </c>
      <c r="AL59" s="29">
        <f>IFERROR(__xludf.DUMMYFUNCTION("""COMPUTED_VALUE"""),0.0)</f>
        <v>0</v>
      </c>
      <c r="AM59" s="30">
        <f>IFERROR(__xludf.DUMMYFUNCTION("""COMPUTED_VALUE"""),10.0)</f>
        <v>10</v>
      </c>
      <c r="AN59" s="30">
        <f>IFERROR(__xludf.DUMMYFUNCTION("""COMPUTED_VALUE"""),0.0)</f>
        <v>0</v>
      </c>
      <c r="AO59" s="32">
        <f>IFERROR(__xludf.DUMMYFUNCTION("""COMPUTED_VALUE"""),2.0)</f>
        <v>2</v>
      </c>
      <c r="AP59" s="30">
        <f>IFERROR(__xludf.DUMMYFUNCTION("""COMPUTED_VALUE"""),5.0)</f>
        <v>5</v>
      </c>
      <c r="AQ59" s="30">
        <f>IFERROR(__xludf.DUMMYFUNCTION("""COMPUTED_VALUE"""),35.0)</f>
        <v>35</v>
      </c>
      <c r="AR59" s="30">
        <f>IFERROR(__xludf.DUMMYFUNCTION("""COMPUTED_VALUE"""),2.0)</f>
        <v>2</v>
      </c>
      <c r="AS59" s="29">
        <f>IFERROR(__xludf.DUMMYFUNCTION("""COMPUTED_VALUE"""),2.0)</f>
        <v>2</v>
      </c>
      <c r="AT59" s="29">
        <f>IFERROR(__xludf.DUMMYFUNCTION("""COMPUTED_VALUE"""),0.0)</f>
        <v>0</v>
      </c>
    </row>
    <row r="60">
      <c r="A60" s="28" t="str">
        <f>IFERROR(__xludf.DUMMYFUNCTION("""COMPUTED_VALUE"""),"Карпова Евгения")</f>
        <v>Карпова Евгения</v>
      </c>
      <c r="B60" s="29">
        <f>IFERROR(__xludf.DUMMYFUNCTION("""COMPUTED_VALUE"""),120.0)</f>
        <v>120</v>
      </c>
      <c r="C60" s="30">
        <f>IFERROR(__xludf.DUMMYFUNCTION("""COMPUTED_VALUE"""),24.0)</f>
        <v>24</v>
      </c>
      <c r="D60" s="30">
        <f>IFERROR(__xludf.DUMMYFUNCTION("""COMPUTED_VALUE"""),23.0)</f>
        <v>23</v>
      </c>
      <c r="E60" s="30">
        <f>IFERROR(__xludf.DUMMYFUNCTION("""COMPUTED_VALUE"""),30.0)</f>
        <v>30</v>
      </c>
      <c r="F60" s="29">
        <f>IFERROR(__xludf.DUMMYFUNCTION("""COMPUTED_VALUE"""),43.0)</f>
        <v>43</v>
      </c>
      <c r="G60" s="30">
        <f>IFERROR(__xludf.DUMMYFUNCTION("""COMPUTED_VALUE"""),20.0)</f>
        <v>20</v>
      </c>
      <c r="H60" s="30">
        <f>IFERROR(__xludf.DUMMYFUNCTION("""COMPUTED_VALUE"""),4.0)</f>
        <v>4</v>
      </c>
      <c r="I60" s="30">
        <f>IFERROR(__xludf.DUMMYFUNCTION("""COMPUTED_VALUE"""),12.0)</f>
        <v>12</v>
      </c>
      <c r="J60" s="30">
        <f>IFERROR(__xludf.DUMMYFUNCTION("""COMPUTED_VALUE"""),11.0)</f>
        <v>11</v>
      </c>
      <c r="K60" s="30">
        <f>IFERROR(__xludf.DUMMYFUNCTION("""COMPUTED_VALUE"""),7.0)</f>
        <v>7</v>
      </c>
      <c r="L60" s="30">
        <f>IFERROR(__xludf.DUMMYFUNCTION("""COMPUTED_VALUE"""),12.0)</f>
        <v>12</v>
      </c>
      <c r="M60" s="30">
        <f>IFERROR(__xludf.DUMMYFUNCTION("""COMPUTED_VALUE"""),11.0)</f>
        <v>11</v>
      </c>
      <c r="N60" s="30">
        <f>IFERROR(__xludf.DUMMYFUNCTION("""COMPUTED_VALUE"""),0.0)</f>
        <v>0</v>
      </c>
      <c r="O60" s="30">
        <f>IFERROR(__xludf.DUMMYFUNCTION("""COMPUTED_VALUE"""),2.0)</f>
        <v>2</v>
      </c>
      <c r="P60" s="29">
        <f>IFERROR(__xludf.DUMMYFUNCTION("""COMPUTED_VALUE"""),41.0)</f>
        <v>41</v>
      </c>
      <c r="Q60" s="30">
        <f>IFERROR(__xludf.DUMMYFUNCTION("""COMPUTED_VALUE"""),10.0)</f>
        <v>10</v>
      </c>
      <c r="R60" s="30">
        <f>IFERROR(__xludf.DUMMYFUNCTION("""COMPUTED_VALUE"""),10.0)</f>
        <v>10</v>
      </c>
      <c r="S60" s="30">
        <f>IFERROR(__xludf.DUMMYFUNCTION("""COMPUTED_VALUE"""),0.0)</f>
        <v>0</v>
      </c>
      <c r="T60" s="31">
        <f>IFERROR(__xludf.DUMMYFUNCTION("""COMPUTED_VALUE"""),2.0)</f>
        <v>2</v>
      </c>
      <c r="U60" s="29">
        <f>IFERROR(__xludf.DUMMYFUNCTION("""COMPUTED_VALUE"""),2.0)</f>
        <v>2</v>
      </c>
      <c r="V60" s="30">
        <f>IFERROR(__xludf.DUMMYFUNCTION("""COMPUTED_VALUE"""),10.0)</f>
        <v>10</v>
      </c>
      <c r="W60" s="29">
        <f>IFERROR(__xludf.DUMMYFUNCTION("""COMPUTED_VALUE"""),2.0)</f>
        <v>2</v>
      </c>
      <c r="X60" s="30">
        <f>IFERROR(__xludf.DUMMYFUNCTION("""COMPUTED_VALUE"""),1.0)</f>
        <v>1</v>
      </c>
      <c r="Y60" s="30">
        <f>IFERROR(__xludf.DUMMYFUNCTION("""COMPUTED_VALUE"""),3.0)</f>
        <v>3</v>
      </c>
      <c r="Z60" s="30">
        <f>IFERROR(__xludf.DUMMYFUNCTION("""COMPUTED_VALUE"""),3.0)</f>
        <v>3</v>
      </c>
      <c r="AA60" s="30">
        <f>IFERROR(__xludf.DUMMYFUNCTION("""COMPUTED_VALUE"""),2.0)</f>
        <v>2</v>
      </c>
      <c r="AB60" s="30">
        <f>IFERROR(__xludf.DUMMYFUNCTION("""COMPUTED_VALUE"""),2.0)</f>
        <v>2</v>
      </c>
      <c r="AC60" s="31">
        <f>IFERROR(__xludf.DUMMYFUNCTION("""COMPUTED_VALUE"""),5.0)</f>
        <v>5</v>
      </c>
      <c r="AD60" s="29">
        <f>IFERROR(__xludf.DUMMYFUNCTION("""COMPUTED_VALUE"""),2.0)</f>
        <v>2</v>
      </c>
      <c r="AE60" s="30">
        <f>IFERROR(__xludf.DUMMYFUNCTION("""COMPUTED_VALUE"""),5.0)</f>
        <v>5</v>
      </c>
      <c r="AF60" s="30">
        <f>IFERROR(__xludf.DUMMYFUNCTION("""COMPUTED_VALUE"""),2.0)</f>
        <v>2</v>
      </c>
      <c r="AG60" s="30">
        <f>IFERROR(__xludf.DUMMYFUNCTION("""COMPUTED_VALUE"""),3.0)</f>
        <v>3</v>
      </c>
      <c r="AH60" s="30">
        <f>IFERROR(__xludf.DUMMYFUNCTION("""COMPUTED_VALUE"""),2.0)</f>
        <v>2</v>
      </c>
      <c r="AI60" s="31">
        <f>IFERROR(__xludf.DUMMYFUNCTION("""COMPUTED_VALUE"""),5.0)</f>
        <v>5</v>
      </c>
      <c r="AJ60" s="30">
        <f>IFERROR(__xludf.DUMMYFUNCTION("""COMPUTED_VALUE"""),2.0)</f>
        <v>2</v>
      </c>
      <c r="AK60" s="30">
        <f>IFERROR(__xludf.DUMMYFUNCTION("""COMPUTED_VALUE"""),2.0)</f>
        <v>2</v>
      </c>
      <c r="AL60" s="29">
        <f>IFERROR(__xludf.DUMMYFUNCTION("""COMPUTED_VALUE"""),2.0)</f>
        <v>2</v>
      </c>
      <c r="AM60" s="30">
        <f>IFERROR(__xludf.DUMMYFUNCTION("""COMPUTED_VALUE"""),0.0)</f>
        <v>0</v>
      </c>
      <c r="AN60" s="30">
        <f>IFERROR(__xludf.DUMMYFUNCTION("""COMPUTED_VALUE"""),0.0)</f>
        <v>0</v>
      </c>
      <c r="AO60" s="32">
        <f>IFERROR(__xludf.DUMMYFUNCTION("""COMPUTED_VALUE"""),2.0)</f>
        <v>2</v>
      </c>
      <c r="AP60" s="30">
        <f>IFERROR(__xludf.DUMMYFUNCTION("""COMPUTED_VALUE"""),0.0)</f>
        <v>0</v>
      </c>
      <c r="AQ60" s="30">
        <f>IFERROR(__xludf.DUMMYFUNCTION("""COMPUTED_VALUE"""),37.0)</f>
        <v>37</v>
      </c>
      <c r="AR60" s="30">
        <f>IFERROR(__xludf.DUMMYFUNCTION("""COMPUTED_VALUE"""),2.0)</f>
        <v>2</v>
      </c>
      <c r="AS60" s="29">
        <f>IFERROR(__xludf.DUMMYFUNCTION("""COMPUTED_VALUE"""),2.0)</f>
        <v>2</v>
      </c>
      <c r="AT60" s="29">
        <f>IFERROR(__xludf.DUMMYFUNCTION("""COMPUTED_VALUE"""),0.0)</f>
        <v>0</v>
      </c>
    </row>
    <row r="61">
      <c r="A61" s="28" t="str">
        <f>IFERROR(__xludf.DUMMYFUNCTION("""COMPUTED_VALUE"""),"Чудаков Станислав")</f>
        <v>Чудаков Станислав</v>
      </c>
      <c r="B61" s="29">
        <f>IFERROR(__xludf.DUMMYFUNCTION("""COMPUTED_VALUE"""),101.0)</f>
        <v>101</v>
      </c>
      <c r="C61" s="30">
        <f>IFERROR(__xludf.DUMMYFUNCTION("""COMPUTED_VALUE"""),26.0)</f>
        <v>26</v>
      </c>
      <c r="D61" s="30">
        <f>IFERROR(__xludf.DUMMYFUNCTION("""COMPUTED_VALUE"""),21.0)</f>
        <v>21</v>
      </c>
      <c r="E61" s="30">
        <f>IFERROR(__xludf.DUMMYFUNCTION("""COMPUTED_VALUE"""),23.0)</f>
        <v>23</v>
      </c>
      <c r="F61" s="29">
        <f>IFERROR(__xludf.DUMMYFUNCTION("""COMPUTED_VALUE"""),31.0)</f>
        <v>31</v>
      </c>
      <c r="G61" s="30">
        <f>IFERROR(__xludf.DUMMYFUNCTION("""COMPUTED_VALUE"""),22.0)</f>
        <v>22</v>
      </c>
      <c r="H61" s="30">
        <f>IFERROR(__xludf.DUMMYFUNCTION("""COMPUTED_VALUE"""),4.0)</f>
        <v>4</v>
      </c>
      <c r="I61" s="30">
        <f>IFERROR(__xludf.DUMMYFUNCTION("""COMPUTED_VALUE"""),12.0)</f>
        <v>12</v>
      </c>
      <c r="J61" s="30">
        <f>IFERROR(__xludf.DUMMYFUNCTION("""COMPUTED_VALUE"""),9.0)</f>
        <v>9</v>
      </c>
      <c r="K61" s="30">
        <f>IFERROR(__xludf.DUMMYFUNCTION("""COMPUTED_VALUE"""),7.0)</f>
        <v>7</v>
      </c>
      <c r="L61" s="30">
        <f>IFERROR(__xludf.DUMMYFUNCTION("""COMPUTED_VALUE"""),7.0)</f>
        <v>7</v>
      </c>
      <c r="M61" s="30">
        <f>IFERROR(__xludf.DUMMYFUNCTION("""COMPUTED_VALUE"""),9.0)</f>
        <v>9</v>
      </c>
      <c r="N61" s="30">
        <f>IFERROR(__xludf.DUMMYFUNCTION("""COMPUTED_VALUE"""),2.0)</f>
        <v>2</v>
      </c>
      <c r="O61" s="30">
        <f>IFERROR(__xludf.DUMMYFUNCTION("""COMPUTED_VALUE"""),2.0)</f>
        <v>2</v>
      </c>
      <c r="P61" s="29">
        <f>IFERROR(__xludf.DUMMYFUNCTION("""COMPUTED_VALUE"""),27.0)</f>
        <v>27</v>
      </c>
      <c r="Q61" s="30">
        <f>IFERROR(__xludf.DUMMYFUNCTION("""COMPUTED_VALUE"""),10.0)</f>
        <v>10</v>
      </c>
      <c r="R61" s="30">
        <f>IFERROR(__xludf.DUMMYFUNCTION("""COMPUTED_VALUE"""),10.0)</f>
        <v>10</v>
      </c>
      <c r="S61" s="30">
        <f>IFERROR(__xludf.DUMMYFUNCTION("""COMPUTED_VALUE"""),2.0)</f>
        <v>2</v>
      </c>
      <c r="T61" s="31">
        <f>IFERROR(__xludf.DUMMYFUNCTION("""COMPUTED_VALUE"""),2.0)</f>
        <v>2</v>
      </c>
      <c r="U61" s="29">
        <f>IFERROR(__xludf.DUMMYFUNCTION("""COMPUTED_VALUE"""),2.0)</f>
        <v>2</v>
      </c>
      <c r="V61" s="30">
        <f>IFERROR(__xludf.DUMMYFUNCTION("""COMPUTED_VALUE"""),10.0)</f>
        <v>10</v>
      </c>
      <c r="W61" s="29">
        <f>IFERROR(__xludf.DUMMYFUNCTION("""COMPUTED_VALUE"""),2.0)</f>
        <v>2</v>
      </c>
      <c r="X61" s="30">
        <f>IFERROR(__xludf.DUMMYFUNCTION("""COMPUTED_VALUE"""),0.0)</f>
        <v>0</v>
      </c>
      <c r="Y61" s="30">
        <f>IFERROR(__xludf.DUMMYFUNCTION("""COMPUTED_VALUE"""),0.0)</f>
        <v>0</v>
      </c>
      <c r="Z61" s="30">
        <f>IFERROR(__xludf.DUMMYFUNCTION("""COMPUTED_VALUE"""),5.0)</f>
        <v>5</v>
      </c>
      <c r="AA61" s="30">
        <f>IFERROR(__xludf.DUMMYFUNCTION("""COMPUTED_VALUE"""),2.0)</f>
        <v>2</v>
      </c>
      <c r="AB61" s="30">
        <f>IFERROR(__xludf.DUMMYFUNCTION("""COMPUTED_VALUE"""),2.0)</f>
        <v>2</v>
      </c>
      <c r="AC61" s="31">
        <f>IFERROR(__xludf.DUMMYFUNCTION("""COMPUTED_VALUE"""),5.0)</f>
        <v>5</v>
      </c>
      <c r="AD61" s="29">
        <f>IFERROR(__xludf.DUMMYFUNCTION("""COMPUTED_VALUE"""),2.0)</f>
        <v>2</v>
      </c>
      <c r="AE61" s="30">
        <f>IFERROR(__xludf.DUMMYFUNCTION("""COMPUTED_VALUE"""),5.0)</f>
        <v>5</v>
      </c>
      <c r="AF61" s="30">
        <f>IFERROR(__xludf.DUMMYFUNCTION("""COMPUTED_VALUE"""),0.0)</f>
        <v>0</v>
      </c>
      <c r="AG61" s="30">
        <f>IFERROR(__xludf.DUMMYFUNCTION("""COMPUTED_VALUE"""),0.0)</f>
        <v>0</v>
      </c>
      <c r="AH61" s="30">
        <f>IFERROR(__xludf.DUMMYFUNCTION("""COMPUTED_VALUE"""),2.0)</f>
        <v>2</v>
      </c>
      <c r="AI61" s="31">
        <f>IFERROR(__xludf.DUMMYFUNCTION("""COMPUTED_VALUE"""),5.0)</f>
        <v>5</v>
      </c>
      <c r="AJ61" s="30">
        <f>IFERROR(__xludf.DUMMYFUNCTION("""COMPUTED_VALUE"""),0.0)</f>
        <v>0</v>
      </c>
      <c r="AK61" s="30">
        <f>IFERROR(__xludf.DUMMYFUNCTION("""COMPUTED_VALUE"""),2.0)</f>
        <v>2</v>
      </c>
      <c r="AL61" s="29">
        <f>IFERROR(__xludf.DUMMYFUNCTION("""COMPUTED_VALUE"""),2.0)</f>
        <v>2</v>
      </c>
      <c r="AM61" s="30">
        <f>IFERROR(__xludf.DUMMYFUNCTION("""COMPUTED_VALUE"""),0.0)</f>
        <v>0</v>
      </c>
      <c r="AN61" s="30">
        <f>IFERROR(__xludf.DUMMYFUNCTION("""COMPUTED_VALUE"""),2.0)</f>
        <v>2</v>
      </c>
      <c r="AO61" s="32">
        <f>IFERROR(__xludf.DUMMYFUNCTION("""COMPUTED_VALUE"""),2.0)</f>
        <v>2</v>
      </c>
      <c r="AP61" s="30">
        <f>IFERROR(__xludf.DUMMYFUNCTION("""COMPUTED_VALUE"""),5.0)</f>
        <v>5</v>
      </c>
      <c r="AQ61" s="30">
        <f>IFERROR(__xludf.DUMMYFUNCTION("""COMPUTED_VALUE"""),18.0)</f>
        <v>18</v>
      </c>
      <c r="AR61" s="30">
        <f>IFERROR(__xludf.DUMMYFUNCTION("""COMPUTED_VALUE"""),2.0)</f>
        <v>2</v>
      </c>
      <c r="AS61" s="29">
        <f>IFERROR(__xludf.DUMMYFUNCTION("""COMPUTED_VALUE"""),2.0)</f>
        <v>2</v>
      </c>
      <c r="AT61" s="29">
        <f>IFERROR(__xludf.DUMMYFUNCTION("""COMPUTED_VALUE"""),0.0)</f>
        <v>0</v>
      </c>
    </row>
    <row r="62">
      <c r="A62" s="28" t="str">
        <f>IFERROR(__xludf.DUMMYFUNCTION("""COMPUTED_VALUE"""),"Ложкина Татьяна")</f>
        <v>Ложкина Татьяна</v>
      </c>
      <c r="B62" s="29">
        <f>IFERROR(__xludf.DUMMYFUNCTION("""COMPUTED_VALUE"""),140.0)</f>
        <v>140</v>
      </c>
      <c r="C62" s="30">
        <f>IFERROR(__xludf.DUMMYFUNCTION("""COMPUTED_VALUE"""),26.0)</f>
        <v>26</v>
      </c>
      <c r="D62" s="30">
        <f>IFERROR(__xludf.DUMMYFUNCTION("""COMPUTED_VALUE"""),24.0)</f>
        <v>24</v>
      </c>
      <c r="E62" s="30">
        <f>IFERROR(__xludf.DUMMYFUNCTION("""COMPUTED_VALUE"""),38.0)</f>
        <v>38</v>
      </c>
      <c r="F62" s="29">
        <f>IFERROR(__xludf.DUMMYFUNCTION("""COMPUTED_VALUE"""),52.0)</f>
        <v>52</v>
      </c>
      <c r="G62" s="30">
        <f>IFERROR(__xludf.DUMMYFUNCTION("""COMPUTED_VALUE"""),22.0)</f>
        <v>22</v>
      </c>
      <c r="H62" s="30">
        <f>IFERROR(__xludf.DUMMYFUNCTION("""COMPUTED_VALUE"""),4.0)</f>
        <v>4</v>
      </c>
      <c r="I62" s="30">
        <f>IFERROR(__xludf.DUMMYFUNCTION("""COMPUTED_VALUE"""),12.0)</f>
        <v>12</v>
      </c>
      <c r="J62" s="30">
        <f>IFERROR(__xludf.DUMMYFUNCTION("""COMPUTED_VALUE"""),12.0)</f>
        <v>12</v>
      </c>
      <c r="K62" s="30">
        <f>IFERROR(__xludf.DUMMYFUNCTION("""COMPUTED_VALUE"""),7.0)</f>
        <v>7</v>
      </c>
      <c r="L62" s="30">
        <f>IFERROR(__xludf.DUMMYFUNCTION("""COMPUTED_VALUE"""),12.0)</f>
        <v>12</v>
      </c>
      <c r="M62" s="30">
        <f>IFERROR(__xludf.DUMMYFUNCTION("""COMPUTED_VALUE"""),19.0)</f>
        <v>19</v>
      </c>
      <c r="N62" s="30">
        <f>IFERROR(__xludf.DUMMYFUNCTION("""COMPUTED_VALUE"""),12.0)</f>
        <v>12</v>
      </c>
      <c r="O62" s="30">
        <f>IFERROR(__xludf.DUMMYFUNCTION("""COMPUTED_VALUE"""),2.0)</f>
        <v>2</v>
      </c>
      <c r="P62" s="29">
        <f>IFERROR(__xludf.DUMMYFUNCTION("""COMPUTED_VALUE"""),38.0)</f>
        <v>38</v>
      </c>
      <c r="Q62" s="30">
        <f>IFERROR(__xludf.DUMMYFUNCTION("""COMPUTED_VALUE"""),10.0)</f>
        <v>10</v>
      </c>
      <c r="R62" s="30">
        <f>IFERROR(__xludf.DUMMYFUNCTION("""COMPUTED_VALUE"""),10.0)</f>
        <v>10</v>
      </c>
      <c r="S62" s="30">
        <f>IFERROR(__xludf.DUMMYFUNCTION("""COMPUTED_VALUE"""),2.0)</f>
        <v>2</v>
      </c>
      <c r="T62" s="31">
        <f>IFERROR(__xludf.DUMMYFUNCTION("""COMPUTED_VALUE"""),2.0)</f>
        <v>2</v>
      </c>
      <c r="U62" s="29">
        <f>IFERROR(__xludf.DUMMYFUNCTION("""COMPUTED_VALUE"""),2.0)</f>
        <v>2</v>
      </c>
      <c r="V62" s="30">
        <f>IFERROR(__xludf.DUMMYFUNCTION("""COMPUTED_VALUE"""),10.0)</f>
        <v>10</v>
      </c>
      <c r="W62" s="29">
        <f>IFERROR(__xludf.DUMMYFUNCTION("""COMPUTED_VALUE"""),2.0)</f>
        <v>2</v>
      </c>
      <c r="X62" s="30">
        <f>IFERROR(__xludf.DUMMYFUNCTION("""COMPUTED_VALUE"""),2.0)</f>
        <v>2</v>
      </c>
      <c r="Y62" s="30">
        <f>IFERROR(__xludf.DUMMYFUNCTION("""COMPUTED_VALUE"""),2.0)</f>
        <v>2</v>
      </c>
      <c r="Z62" s="30">
        <f>IFERROR(__xludf.DUMMYFUNCTION("""COMPUTED_VALUE"""),4.0)</f>
        <v>4</v>
      </c>
      <c r="AA62" s="30">
        <f>IFERROR(__xludf.DUMMYFUNCTION("""COMPUTED_VALUE"""),2.0)</f>
        <v>2</v>
      </c>
      <c r="AB62" s="30">
        <f>IFERROR(__xludf.DUMMYFUNCTION("""COMPUTED_VALUE"""),2.0)</f>
        <v>2</v>
      </c>
      <c r="AC62" s="31">
        <f>IFERROR(__xludf.DUMMYFUNCTION("""COMPUTED_VALUE"""),5.0)</f>
        <v>5</v>
      </c>
      <c r="AD62" s="29">
        <f>IFERROR(__xludf.DUMMYFUNCTION("""COMPUTED_VALUE"""),2.0)</f>
        <v>2</v>
      </c>
      <c r="AE62" s="30">
        <f>IFERROR(__xludf.DUMMYFUNCTION("""COMPUTED_VALUE"""),5.0)</f>
        <v>5</v>
      </c>
      <c r="AF62" s="30">
        <f>IFERROR(__xludf.DUMMYFUNCTION("""COMPUTED_VALUE"""),2.0)</f>
        <v>2</v>
      </c>
      <c r="AG62" s="30">
        <f>IFERROR(__xludf.DUMMYFUNCTION("""COMPUTED_VALUE"""),3.0)</f>
        <v>3</v>
      </c>
      <c r="AH62" s="30">
        <f>IFERROR(__xludf.DUMMYFUNCTION("""COMPUTED_VALUE"""),2.0)</f>
        <v>2</v>
      </c>
      <c r="AI62" s="31">
        <f>IFERROR(__xludf.DUMMYFUNCTION("""COMPUTED_VALUE"""),5.0)</f>
        <v>5</v>
      </c>
      <c r="AJ62" s="30">
        <f>IFERROR(__xludf.DUMMYFUNCTION("""COMPUTED_VALUE"""),10.0)</f>
        <v>10</v>
      </c>
      <c r="AK62" s="30">
        <f>IFERROR(__xludf.DUMMYFUNCTION("""COMPUTED_VALUE"""),2.0)</f>
        <v>2</v>
      </c>
      <c r="AL62" s="29">
        <f>IFERROR(__xludf.DUMMYFUNCTION("""COMPUTED_VALUE"""),2.0)</f>
        <v>2</v>
      </c>
      <c r="AM62" s="30">
        <f>IFERROR(__xludf.DUMMYFUNCTION("""COMPUTED_VALUE"""),10.0)</f>
        <v>10</v>
      </c>
      <c r="AN62" s="30">
        <f>IFERROR(__xludf.DUMMYFUNCTION("""COMPUTED_VALUE"""),2.0)</f>
        <v>2</v>
      </c>
      <c r="AO62" s="32">
        <f>IFERROR(__xludf.DUMMYFUNCTION("""COMPUTED_VALUE"""),2.0)</f>
        <v>2</v>
      </c>
      <c r="AP62" s="30">
        <f>IFERROR(__xludf.DUMMYFUNCTION("""COMPUTED_VALUE"""),0.0)</f>
        <v>0</v>
      </c>
      <c r="AQ62" s="30">
        <f>IFERROR(__xludf.DUMMYFUNCTION("""COMPUTED_VALUE"""),34.0)</f>
        <v>34</v>
      </c>
      <c r="AR62" s="30">
        <f>IFERROR(__xludf.DUMMYFUNCTION("""COMPUTED_VALUE"""),2.0)</f>
        <v>2</v>
      </c>
      <c r="AS62" s="29">
        <f>IFERROR(__xludf.DUMMYFUNCTION("""COMPUTED_VALUE"""),2.0)</f>
        <v>2</v>
      </c>
      <c r="AT62" s="29">
        <f>IFERROR(__xludf.DUMMYFUNCTION("""COMPUTED_VALUE"""),0.0)</f>
        <v>0</v>
      </c>
    </row>
    <row r="63">
      <c r="A63" s="28" t="str">
        <f>IFERROR(__xludf.DUMMYFUNCTION("""COMPUTED_VALUE"""),"Потоцкая Мария")</f>
        <v>Потоцкая Мария</v>
      </c>
      <c r="B63" s="29">
        <f>IFERROR(__xludf.DUMMYFUNCTION("""COMPUTED_VALUE"""),39.0)</f>
        <v>39</v>
      </c>
      <c r="C63" s="30">
        <f>IFERROR(__xludf.DUMMYFUNCTION("""COMPUTED_VALUE"""),26.0)</f>
        <v>26</v>
      </c>
      <c r="D63" s="30">
        <f>IFERROR(__xludf.DUMMYFUNCTION("""COMPUTED_VALUE"""),10.0)</f>
        <v>10</v>
      </c>
      <c r="E63" s="30">
        <f>IFERROR(__xludf.DUMMYFUNCTION("""COMPUTED_VALUE"""),3.0)</f>
        <v>3</v>
      </c>
      <c r="F63" s="29">
        <f>IFERROR(__xludf.DUMMYFUNCTION("""COMPUTED_VALUE"""),0.0)</f>
        <v>0</v>
      </c>
      <c r="G63" s="30">
        <f>IFERROR(__xludf.DUMMYFUNCTION("""COMPUTED_VALUE"""),22.0)</f>
        <v>22</v>
      </c>
      <c r="H63" s="30">
        <f>IFERROR(__xludf.DUMMYFUNCTION("""COMPUTED_VALUE"""),4.0)</f>
        <v>4</v>
      </c>
      <c r="I63" s="30">
        <f>IFERROR(__xludf.DUMMYFUNCTION("""COMPUTED_VALUE"""),10.0)</f>
        <v>10</v>
      </c>
      <c r="J63" s="30">
        <f>IFERROR(__xludf.DUMMYFUNCTION("""COMPUTED_VALUE"""),0.0)</f>
        <v>0</v>
      </c>
      <c r="K63" s="30">
        <f>IFERROR(__xludf.DUMMYFUNCTION("""COMPUTED_VALUE"""),0.0)</f>
        <v>0</v>
      </c>
      <c r="L63" s="30">
        <f>IFERROR(__xludf.DUMMYFUNCTION("""COMPUTED_VALUE"""),3.0)</f>
        <v>3</v>
      </c>
      <c r="M63" s="30">
        <f>IFERROR(__xludf.DUMMYFUNCTION("""COMPUTED_VALUE"""),0.0)</f>
        <v>0</v>
      </c>
      <c r="N63" s="30">
        <f>IFERROR(__xludf.DUMMYFUNCTION("""COMPUTED_VALUE"""),0.0)</f>
        <v>0</v>
      </c>
      <c r="O63" s="30">
        <f>IFERROR(__xludf.DUMMYFUNCTION("""COMPUTED_VALUE"""),0.0)</f>
        <v>0</v>
      </c>
      <c r="P63" s="29">
        <f>IFERROR(__xludf.DUMMYFUNCTION("""COMPUTED_VALUE"""),0.0)</f>
        <v>0</v>
      </c>
      <c r="Q63" s="30">
        <f>IFERROR(__xludf.DUMMYFUNCTION("""COMPUTED_VALUE"""),10.0)</f>
        <v>10</v>
      </c>
      <c r="R63" s="30">
        <f>IFERROR(__xludf.DUMMYFUNCTION("""COMPUTED_VALUE"""),10.0)</f>
        <v>10</v>
      </c>
      <c r="S63" s="30">
        <f>IFERROR(__xludf.DUMMYFUNCTION("""COMPUTED_VALUE"""),2.0)</f>
        <v>2</v>
      </c>
      <c r="T63" s="31">
        <f>IFERROR(__xludf.DUMMYFUNCTION("""COMPUTED_VALUE"""),2.0)</f>
        <v>2</v>
      </c>
      <c r="U63" s="29">
        <f>IFERROR(__xludf.DUMMYFUNCTION("""COMPUTED_VALUE"""),2.0)</f>
        <v>2</v>
      </c>
      <c r="V63" s="30">
        <f>IFERROR(__xludf.DUMMYFUNCTION("""COMPUTED_VALUE"""),10.0)</f>
        <v>10</v>
      </c>
      <c r="W63" s="29">
        <f>IFERROR(__xludf.DUMMYFUNCTION("""COMPUTED_VALUE"""),0.0)</f>
        <v>0</v>
      </c>
      <c r="X63" s="30">
        <f>IFERROR(__xludf.DUMMYFUNCTION("""COMPUTED_VALUE"""),0.0)</f>
        <v>0</v>
      </c>
      <c r="Y63" s="30">
        <f>IFERROR(__xludf.DUMMYFUNCTION("""COMPUTED_VALUE"""),0.0)</f>
        <v>0</v>
      </c>
      <c r="Z63" s="30">
        <f>IFERROR(__xludf.DUMMYFUNCTION("""COMPUTED_VALUE"""),0.0)</f>
        <v>0</v>
      </c>
      <c r="AA63" s="30">
        <f>IFERROR(__xludf.DUMMYFUNCTION("""COMPUTED_VALUE"""),0.0)</f>
        <v>0</v>
      </c>
      <c r="AB63" s="30">
        <f>IFERROR(__xludf.DUMMYFUNCTION("""COMPUTED_VALUE"""),0.0)</f>
        <v>0</v>
      </c>
      <c r="AC63" s="31">
        <f>IFERROR(__xludf.DUMMYFUNCTION("""COMPUTED_VALUE"""),0.0)</f>
        <v>0</v>
      </c>
      <c r="AD63" s="29">
        <f>IFERROR(__xludf.DUMMYFUNCTION("""COMPUTED_VALUE"""),0.0)</f>
        <v>0</v>
      </c>
      <c r="AE63" s="30">
        <f>IFERROR(__xludf.DUMMYFUNCTION("""COMPUTED_VALUE"""),0.0)</f>
        <v>0</v>
      </c>
      <c r="AF63" s="30">
        <f>IFERROR(__xludf.DUMMYFUNCTION("""COMPUTED_VALUE"""),2.0)</f>
        <v>2</v>
      </c>
      <c r="AG63" s="30">
        <f>IFERROR(__xludf.DUMMYFUNCTION("""COMPUTED_VALUE"""),1.0)</f>
        <v>1</v>
      </c>
      <c r="AH63" s="30">
        <f>IFERROR(__xludf.DUMMYFUNCTION("""COMPUTED_VALUE"""),0.0)</f>
        <v>0</v>
      </c>
      <c r="AI63" s="31">
        <f>IFERROR(__xludf.DUMMYFUNCTION("""COMPUTED_VALUE"""),0.0)</f>
        <v>0</v>
      </c>
      <c r="AJ63" s="30">
        <f>IFERROR(__xludf.DUMMYFUNCTION("""COMPUTED_VALUE"""),0.0)</f>
        <v>0</v>
      </c>
      <c r="AK63" s="30">
        <f>IFERROR(__xludf.DUMMYFUNCTION("""COMPUTED_VALUE"""),0.0)</f>
        <v>0</v>
      </c>
      <c r="AL63" s="29">
        <f>IFERROR(__xludf.DUMMYFUNCTION("""COMPUTED_VALUE"""),0.0)</f>
        <v>0</v>
      </c>
      <c r="AM63" s="30">
        <f>IFERROR(__xludf.DUMMYFUNCTION("""COMPUTED_VALUE"""),0.0)</f>
        <v>0</v>
      </c>
      <c r="AN63" s="30">
        <f>IFERROR(__xludf.DUMMYFUNCTION("""COMPUTED_VALUE"""),0.0)</f>
        <v>0</v>
      </c>
      <c r="AO63" s="32">
        <f>IFERROR(__xludf.DUMMYFUNCTION("""COMPUTED_VALUE"""),0.0)</f>
        <v>0</v>
      </c>
      <c r="AP63" s="30">
        <f>IFERROR(__xludf.DUMMYFUNCTION("""COMPUTED_VALUE"""),0.0)</f>
        <v>0</v>
      </c>
      <c r="AQ63" s="30">
        <f>IFERROR(__xludf.DUMMYFUNCTION("""COMPUTED_VALUE"""),0.0)</f>
        <v>0</v>
      </c>
      <c r="AR63" s="30">
        <f>IFERROR(__xludf.DUMMYFUNCTION("""COMPUTED_VALUE"""),0.0)</f>
        <v>0</v>
      </c>
      <c r="AS63" s="29">
        <f>IFERROR(__xludf.DUMMYFUNCTION("""COMPUTED_VALUE"""),0.0)</f>
        <v>0</v>
      </c>
      <c r="AT63" s="29">
        <f>IFERROR(__xludf.DUMMYFUNCTION("""COMPUTED_VALUE"""),0.0)</f>
        <v>0</v>
      </c>
    </row>
    <row r="64">
      <c r="A64" s="28" t="str">
        <f>IFERROR(__xludf.DUMMYFUNCTION("""COMPUTED_VALUE"""),"Афанасьева Карина")</f>
        <v>Афанасьева Карина</v>
      </c>
      <c r="B64" s="29">
        <f>IFERROR(__xludf.DUMMYFUNCTION("""COMPUTED_VALUE"""),152.0)</f>
        <v>152</v>
      </c>
      <c r="C64" s="30">
        <f>IFERROR(__xludf.DUMMYFUNCTION("""COMPUTED_VALUE"""),26.0)</f>
        <v>26</v>
      </c>
      <c r="D64" s="30">
        <f>IFERROR(__xludf.DUMMYFUNCTION("""COMPUTED_VALUE"""),31.0)</f>
        <v>31</v>
      </c>
      <c r="E64" s="30">
        <f>IFERROR(__xludf.DUMMYFUNCTION("""COMPUTED_VALUE"""),38.0)</f>
        <v>38</v>
      </c>
      <c r="F64" s="29">
        <f>IFERROR(__xludf.DUMMYFUNCTION("""COMPUTED_VALUE"""),57.0)</f>
        <v>57</v>
      </c>
      <c r="G64" s="30">
        <f>IFERROR(__xludf.DUMMYFUNCTION("""COMPUTED_VALUE"""),22.0)</f>
        <v>22</v>
      </c>
      <c r="H64" s="30">
        <f>IFERROR(__xludf.DUMMYFUNCTION("""COMPUTED_VALUE"""),4.0)</f>
        <v>4</v>
      </c>
      <c r="I64" s="30">
        <f>IFERROR(__xludf.DUMMYFUNCTION("""COMPUTED_VALUE"""),12.0)</f>
        <v>12</v>
      </c>
      <c r="J64" s="30">
        <f>IFERROR(__xludf.DUMMYFUNCTION("""COMPUTED_VALUE"""),19.0)</f>
        <v>19</v>
      </c>
      <c r="K64" s="30">
        <f>IFERROR(__xludf.DUMMYFUNCTION("""COMPUTED_VALUE"""),7.0)</f>
        <v>7</v>
      </c>
      <c r="L64" s="30">
        <f>IFERROR(__xludf.DUMMYFUNCTION("""COMPUTED_VALUE"""),12.0)</f>
        <v>12</v>
      </c>
      <c r="M64" s="30">
        <f>IFERROR(__xludf.DUMMYFUNCTION("""COMPUTED_VALUE"""),19.0)</f>
        <v>19</v>
      </c>
      <c r="N64" s="30">
        <f>IFERROR(__xludf.DUMMYFUNCTION("""COMPUTED_VALUE"""),12.0)</f>
        <v>12</v>
      </c>
      <c r="O64" s="30">
        <f>IFERROR(__xludf.DUMMYFUNCTION("""COMPUTED_VALUE"""),2.0)</f>
        <v>2</v>
      </c>
      <c r="P64" s="29">
        <f>IFERROR(__xludf.DUMMYFUNCTION("""COMPUTED_VALUE"""),43.0)</f>
        <v>43</v>
      </c>
      <c r="Q64" s="30">
        <f>IFERROR(__xludf.DUMMYFUNCTION("""COMPUTED_VALUE"""),10.0)</f>
        <v>10</v>
      </c>
      <c r="R64" s="30">
        <f>IFERROR(__xludf.DUMMYFUNCTION("""COMPUTED_VALUE"""),10.0)</f>
        <v>10</v>
      </c>
      <c r="S64" s="30">
        <f>IFERROR(__xludf.DUMMYFUNCTION("""COMPUTED_VALUE"""),2.0)</f>
        <v>2</v>
      </c>
      <c r="T64" s="31">
        <f>IFERROR(__xludf.DUMMYFUNCTION("""COMPUTED_VALUE"""),2.0)</f>
        <v>2</v>
      </c>
      <c r="U64" s="29">
        <f>IFERROR(__xludf.DUMMYFUNCTION("""COMPUTED_VALUE"""),2.0)</f>
        <v>2</v>
      </c>
      <c r="V64" s="30">
        <f>IFERROR(__xludf.DUMMYFUNCTION("""COMPUTED_VALUE"""),10.0)</f>
        <v>10</v>
      </c>
      <c r="W64" s="29">
        <f>IFERROR(__xludf.DUMMYFUNCTION("""COMPUTED_VALUE"""),2.0)</f>
        <v>2</v>
      </c>
      <c r="X64" s="30">
        <f>IFERROR(__xludf.DUMMYFUNCTION("""COMPUTED_VALUE"""),2.0)</f>
        <v>2</v>
      </c>
      <c r="Y64" s="30">
        <f>IFERROR(__xludf.DUMMYFUNCTION("""COMPUTED_VALUE"""),3.0)</f>
        <v>3</v>
      </c>
      <c r="Z64" s="30">
        <f>IFERROR(__xludf.DUMMYFUNCTION("""COMPUTED_VALUE"""),10.0)</f>
        <v>10</v>
      </c>
      <c r="AA64" s="30">
        <f>IFERROR(__xludf.DUMMYFUNCTION("""COMPUTED_VALUE"""),2.0)</f>
        <v>2</v>
      </c>
      <c r="AB64" s="30">
        <f>IFERROR(__xludf.DUMMYFUNCTION("""COMPUTED_VALUE"""),2.0)</f>
        <v>2</v>
      </c>
      <c r="AC64" s="31">
        <f>IFERROR(__xludf.DUMMYFUNCTION("""COMPUTED_VALUE"""),5.0)</f>
        <v>5</v>
      </c>
      <c r="AD64" s="29">
        <f>IFERROR(__xludf.DUMMYFUNCTION("""COMPUTED_VALUE"""),2.0)</f>
        <v>2</v>
      </c>
      <c r="AE64" s="30">
        <f>IFERROR(__xludf.DUMMYFUNCTION("""COMPUTED_VALUE"""),5.0)</f>
        <v>5</v>
      </c>
      <c r="AF64" s="30">
        <f>IFERROR(__xludf.DUMMYFUNCTION("""COMPUTED_VALUE"""),2.0)</f>
        <v>2</v>
      </c>
      <c r="AG64" s="30">
        <f>IFERROR(__xludf.DUMMYFUNCTION("""COMPUTED_VALUE"""),3.0)</f>
        <v>3</v>
      </c>
      <c r="AH64" s="30">
        <f>IFERROR(__xludf.DUMMYFUNCTION("""COMPUTED_VALUE"""),2.0)</f>
        <v>2</v>
      </c>
      <c r="AI64" s="31">
        <f>IFERROR(__xludf.DUMMYFUNCTION("""COMPUTED_VALUE"""),5.0)</f>
        <v>5</v>
      </c>
      <c r="AJ64" s="30">
        <f>IFERROR(__xludf.DUMMYFUNCTION("""COMPUTED_VALUE"""),10.0)</f>
        <v>10</v>
      </c>
      <c r="AK64" s="30">
        <f>IFERROR(__xludf.DUMMYFUNCTION("""COMPUTED_VALUE"""),2.0)</f>
        <v>2</v>
      </c>
      <c r="AL64" s="29">
        <f>IFERROR(__xludf.DUMMYFUNCTION("""COMPUTED_VALUE"""),2.0)</f>
        <v>2</v>
      </c>
      <c r="AM64" s="30">
        <f>IFERROR(__xludf.DUMMYFUNCTION("""COMPUTED_VALUE"""),10.0)</f>
        <v>10</v>
      </c>
      <c r="AN64" s="30">
        <f>IFERROR(__xludf.DUMMYFUNCTION("""COMPUTED_VALUE"""),2.0)</f>
        <v>2</v>
      </c>
      <c r="AO64" s="32">
        <f>IFERROR(__xludf.DUMMYFUNCTION("""COMPUTED_VALUE"""),2.0)</f>
        <v>2</v>
      </c>
      <c r="AP64" s="30">
        <f>IFERROR(__xludf.DUMMYFUNCTION("""COMPUTED_VALUE"""),5.0)</f>
        <v>5</v>
      </c>
      <c r="AQ64" s="30">
        <f>IFERROR(__xludf.DUMMYFUNCTION("""COMPUTED_VALUE"""),34.0)</f>
        <v>34</v>
      </c>
      <c r="AR64" s="30">
        <f>IFERROR(__xludf.DUMMYFUNCTION("""COMPUTED_VALUE"""),2.0)</f>
        <v>2</v>
      </c>
      <c r="AS64" s="29">
        <f>IFERROR(__xludf.DUMMYFUNCTION("""COMPUTED_VALUE"""),2.0)</f>
        <v>2</v>
      </c>
      <c r="AT64" s="29">
        <f>IFERROR(__xludf.DUMMYFUNCTION("""COMPUTED_VALUE"""),0.0)</f>
        <v>0</v>
      </c>
    </row>
    <row r="65">
      <c r="A65" s="33" t="str">
        <f>IFERROR(__xludf.DUMMYFUNCTION("""COMPUTED_VALUE"""),"Кольцова Елена")</f>
        <v>Кольцова Елена</v>
      </c>
      <c r="B65" s="29">
        <f>IFERROR(__xludf.DUMMYFUNCTION("""COMPUTED_VALUE"""),148.0)</f>
        <v>148</v>
      </c>
      <c r="C65" s="30">
        <f>IFERROR(__xludf.DUMMYFUNCTION("""COMPUTED_VALUE"""),26.0)</f>
        <v>26</v>
      </c>
      <c r="D65" s="30">
        <f>IFERROR(__xludf.DUMMYFUNCTION("""COMPUTED_VALUE"""),26.0)</f>
        <v>26</v>
      </c>
      <c r="E65" s="30">
        <f>IFERROR(__xludf.DUMMYFUNCTION("""COMPUTED_VALUE"""),38.0)</f>
        <v>38</v>
      </c>
      <c r="F65" s="29">
        <f>IFERROR(__xludf.DUMMYFUNCTION("""COMPUTED_VALUE"""),58.0)</f>
        <v>58</v>
      </c>
      <c r="G65" s="30">
        <f>IFERROR(__xludf.DUMMYFUNCTION("""COMPUTED_VALUE"""),22.0)</f>
        <v>22</v>
      </c>
      <c r="H65" s="30">
        <f>IFERROR(__xludf.DUMMYFUNCTION("""COMPUTED_VALUE"""),4.0)</f>
        <v>4</v>
      </c>
      <c r="I65" s="30">
        <f>IFERROR(__xludf.DUMMYFUNCTION("""COMPUTED_VALUE"""),12.0)</f>
        <v>12</v>
      </c>
      <c r="J65" s="30">
        <f>IFERROR(__xludf.DUMMYFUNCTION("""COMPUTED_VALUE"""),14.0)</f>
        <v>14</v>
      </c>
      <c r="K65" s="30">
        <f>IFERROR(__xludf.DUMMYFUNCTION("""COMPUTED_VALUE"""),7.0)</f>
        <v>7</v>
      </c>
      <c r="L65" s="30">
        <f>IFERROR(__xludf.DUMMYFUNCTION("""COMPUTED_VALUE"""),12.0)</f>
        <v>12</v>
      </c>
      <c r="M65" s="30">
        <f>IFERROR(__xludf.DUMMYFUNCTION("""COMPUTED_VALUE"""),19.0)</f>
        <v>19</v>
      </c>
      <c r="N65" s="30">
        <f>IFERROR(__xludf.DUMMYFUNCTION("""COMPUTED_VALUE"""),12.0)</f>
        <v>12</v>
      </c>
      <c r="O65" s="30">
        <f>IFERROR(__xludf.DUMMYFUNCTION("""COMPUTED_VALUE"""),2.0)</f>
        <v>2</v>
      </c>
      <c r="P65" s="29">
        <f>IFERROR(__xludf.DUMMYFUNCTION("""COMPUTED_VALUE"""),44.0)</f>
        <v>44</v>
      </c>
      <c r="Q65" s="30">
        <f>IFERROR(__xludf.DUMMYFUNCTION("""COMPUTED_VALUE"""),10.0)</f>
        <v>10</v>
      </c>
      <c r="R65" s="30">
        <f>IFERROR(__xludf.DUMMYFUNCTION("""COMPUTED_VALUE"""),10.0)</f>
        <v>10</v>
      </c>
      <c r="S65" s="30">
        <f>IFERROR(__xludf.DUMMYFUNCTION("""COMPUTED_VALUE"""),2.0)</f>
        <v>2</v>
      </c>
      <c r="T65" s="31">
        <f>IFERROR(__xludf.DUMMYFUNCTION("""COMPUTED_VALUE"""),2.0)</f>
        <v>2</v>
      </c>
      <c r="U65" s="29">
        <f>IFERROR(__xludf.DUMMYFUNCTION("""COMPUTED_VALUE"""),2.0)</f>
        <v>2</v>
      </c>
      <c r="V65" s="30">
        <f>IFERROR(__xludf.DUMMYFUNCTION("""COMPUTED_VALUE"""),10.0)</f>
        <v>10</v>
      </c>
      <c r="W65" s="29">
        <f>IFERROR(__xludf.DUMMYFUNCTION("""COMPUTED_VALUE"""),2.0)</f>
        <v>2</v>
      </c>
      <c r="X65" s="30">
        <f>IFERROR(__xludf.DUMMYFUNCTION("""COMPUTED_VALUE"""),2.0)</f>
        <v>2</v>
      </c>
      <c r="Y65" s="30">
        <f>IFERROR(__xludf.DUMMYFUNCTION("""COMPUTED_VALUE"""),0.0)</f>
        <v>0</v>
      </c>
      <c r="Z65" s="30">
        <f>IFERROR(__xludf.DUMMYFUNCTION("""COMPUTED_VALUE"""),8.0)</f>
        <v>8</v>
      </c>
      <c r="AA65" s="30">
        <f>IFERROR(__xludf.DUMMYFUNCTION("""COMPUTED_VALUE"""),2.0)</f>
        <v>2</v>
      </c>
      <c r="AB65" s="30">
        <f>IFERROR(__xludf.DUMMYFUNCTION("""COMPUTED_VALUE"""),2.0)</f>
        <v>2</v>
      </c>
      <c r="AC65" s="31">
        <f>IFERROR(__xludf.DUMMYFUNCTION("""COMPUTED_VALUE"""),5.0)</f>
        <v>5</v>
      </c>
      <c r="AD65" s="29">
        <f>IFERROR(__xludf.DUMMYFUNCTION("""COMPUTED_VALUE"""),2.0)</f>
        <v>2</v>
      </c>
      <c r="AE65" s="30">
        <f>IFERROR(__xludf.DUMMYFUNCTION("""COMPUTED_VALUE"""),5.0)</f>
        <v>5</v>
      </c>
      <c r="AF65" s="30">
        <f>IFERROR(__xludf.DUMMYFUNCTION("""COMPUTED_VALUE"""),2.0)</f>
        <v>2</v>
      </c>
      <c r="AG65" s="30">
        <f>IFERROR(__xludf.DUMMYFUNCTION("""COMPUTED_VALUE"""),3.0)</f>
        <v>3</v>
      </c>
      <c r="AH65" s="30">
        <f>IFERROR(__xludf.DUMMYFUNCTION("""COMPUTED_VALUE"""),2.0)</f>
        <v>2</v>
      </c>
      <c r="AI65" s="31">
        <f>IFERROR(__xludf.DUMMYFUNCTION("""COMPUTED_VALUE"""),5.0)</f>
        <v>5</v>
      </c>
      <c r="AJ65" s="30">
        <f>IFERROR(__xludf.DUMMYFUNCTION("""COMPUTED_VALUE"""),10.0)</f>
        <v>10</v>
      </c>
      <c r="AK65" s="30">
        <f>IFERROR(__xludf.DUMMYFUNCTION("""COMPUTED_VALUE"""),2.0)</f>
        <v>2</v>
      </c>
      <c r="AL65" s="29">
        <f>IFERROR(__xludf.DUMMYFUNCTION("""COMPUTED_VALUE"""),2.0)</f>
        <v>2</v>
      </c>
      <c r="AM65" s="30">
        <f>IFERROR(__xludf.DUMMYFUNCTION("""COMPUTED_VALUE"""),10.0)</f>
        <v>10</v>
      </c>
      <c r="AN65" s="30">
        <f>IFERROR(__xludf.DUMMYFUNCTION("""COMPUTED_VALUE"""),2.0)</f>
        <v>2</v>
      </c>
      <c r="AO65" s="32">
        <f>IFERROR(__xludf.DUMMYFUNCTION("""COMPUTED_VALUE"""),2.0)</f>
        <v>2</v>
      </c>
      <c r="AP65" s="30">
        <f>IFERROR(__xludf.DUMMYFUNCTION("""COMPUTED_VALUE"""),5.0)</f>
        <v>5</v>
      </c>
      <c r="AQ65" s="30">
        <f>IFERROR(__xludf.DUMMYFUNCTION("""COMPUTED_VALUE"""),35.0)</f>
        <v>35</v>
      </c>
      <c r="AR65" s="30">
        <f>IFERROR(__xludf.DUMMYFUNCTION("""COMPUTED_VALUE"""),2.0)</f>
        <v>2</v>
      </c>
      <c r="AS65" s="29">
        <f>IFERROR(__xludf.DUMMYFUNCTION("""COMPUTED_VALUE"""),2.0)</f>
        <v>2</v>
      </c>
      <c r="AT65" s="29">
        <f>IFERROR(__xludf.DUMMYFUNCTION("""COMPUTED_VALUE"""),0.0)</f>
        <v>0</v>
      </c>
    </row>
    <row r="66">
      <c r="A66" s="33" t="str">
        <f>IFERROR(__xludf.DUMMYFUNCTION("""COMPUTED_VALUE"""),"Рогозин Матвей")</f>
        <v>Рогозин Матвей</v>
      </c>
      <c r="B66" s="29">
        <f>IFERROR(__xludf.DUMMYFUNCTION("""COMPUTED_VALUE"""),61.0)</f>
        <v>61</v>
      </c>
      <c r="C66" s="30">
        <f>IFERROR(__xludf.DUMMYFUNCTION("""COMPUTED_VALUE"""),26.0)</f>
        <v>26</v>
      </c>
      <c r="D66" s="30">
        <f>IFERROR(__xludf.DUMMYFUNCTION("""COMPUTED_VALUE"""),15.0)</f>
        <v>15</v>
      </c>
      <c r="E66" s="30">
        <f>IFERROR(__xludf.DUMMYFUNCTION("""COMPUTED_VALUE"""),10.0)</f>
        <v>10</v>
      </c>
      <c r="F66" s="29">
        <f>IFERROR(__xludf.DUMMYFUNCTION("""COMPUTED_VALUE"""),10.0)</f>
        <v>10</v>
      </c>
      <c r="G66" s="30">
        <f>IFERROR(__xludf.DUMMYFUNCTION("""COMPUTED_VALUE"""),22.0)</f>
        <v>22</v>
      </c>
      <c r="H66" s="30">
        <f>IFERROR(__xludf.DUMMYFUNCTION("""COMPUTED_VALUE"""),4.0)</f>
        <v>4</v>
      </c>
      <c r="I66" s="30">
        <f>IFERROR(__xludf.DUMMYFUNCTION("""COMPUTED_VALUE"""),12.0)</f>
        <v>12</v>
      </c>
      <c r="J66" s="30">
        <f>IFERROR(__xludf.DUMMYFUNCTION("""COMPUTED_VALUE"""),3.0)</f>
        <v>3</v>
      </c>
      <c r="K66" s="30">
        <f>IFERROR(__xludf.DUMMYFUNCTION("""COMPUTED_VALUE"""),0.0)</f>
        <v>0</v>
      </c>
      <c r="L66" s="30">
        <f>IFERROR(__xludf.DUMMYFUNCTION("""COMPUTED_VALUE"""),10.0)</f>
        <v>10</v>
      </c>
      <c r="M66" s="30">
        <f>IFERROR(__xludf.DUMMYFUNCTION("""COMPUTED_VALUE"""),0.0)</f>
        <v>0</v>
      </c>
      <c r="N66" s="30">
        <f>IFERROR(__xludf.DUMMYFUNCTION("""COMPUTED_VALUE"""),0.0)</f>
        <v>0</v>
      </c>
      <c r="O66" s="30">
        <f>IFERROR(__xludf.DUMMYFUNCTION("""COMPUTED_VALUE"""),0.0)</f>
        <v>0</v>
      </c>
      <c r="P66" s="29">
        <f>IFERROR(__xludf.DUMMYFUNCTION("""COMPUTED_VALUE"""),10.0)</f>
        <v>10</v>
      </c>
      <c r="Q66" s="30">
        <f>IFERROR(__xludf.DUMMYFUNCTION("""COMPUTED_VALUE"""),10.0)</f>
        <v>10</v>
      </c>
      <c r="R66" s="30">
        <f>IFERROR(__xludf.DUMMYFUNCTION("""COMPUTED_VALUE"""),10.0)</f>
        <v>10</v>
      </c>
      <c r="S66" s="30">
        <f>IFERROR(__xludf.DUMMYFUNCTION("""COMPUTED_VALUE"""),2.0)</f>
        <v>2</v>
      </c>
      <c r="T66" s="31">
        <f>IFERROR(__xludf.DUMMYFUNCTION("""COMPUTED_VALUE"""),2.0)</f>
        <v>2</v>
      </c>
      <c r="U66" s="29">
        <f>IFERROR(__xludf.DUMMYFUNCTION("""COMPUTED_VALUE"""),2.0)</f>
        <v>2</v>
      </c>
      <c r="V66" s="30">
        <f>IFERROR(__xludf.DUMMYFUNCTION("""COMPUTED_VALUE"""),10.0)</f>
        <v>10</v>
      </c>
      <c r="W66" s="29">
        <f>IFERROR(__xludf.DUMMYFUNCTION("""COMPUTED_VALUE"""),2.0)</f>
        <v>2</v>
      </c>
      <c r="X66" s="30">
        <f>IFERROR(__xludf.DUMMYFUNCTION("""COMPUTED_VALUE"""),1.0)</f>
        <v>1</v>
      </c>
      <c r="Y66" s="30">
        <f>IFERROR(__xludf.DUMMYFUNCTION("""COMPUTED_VALUE"""),2.0)</f>
        <v>2</v>
      </c>
      <c r="Z66" s="30">
        <f>IFERROR(__xludf.DUMMYFUNCTION("""COMPUTED_VALUE"""),0.0)</f>
        <v>0</v>
      </c>
      <c r="AA66" s="30">
        <f>IFERROR(__xludf.DUMMYFUNCTION("""COMPUTED_VALUE"""),0.0)</f>
        <v>0</v>
      </c>
      <c r="AB66" s="30">
        <f>IFERROR(__xludf.DUMMYFUNCTION("""COMPUTED_VALUE"""),0.0)</f>
        <v>0</v>
      </c>
      <c r="AC66" s="31">
        <f>IFERROR(__xludf.DUMMYFUNCTION("""COMPUTED_VALUE"""),0.0)</f>
        <v>0</v>
      </c>
      <c r="AD66" s="29">
        <f>IFERROR(__xludf.DUMMYFUNCTION("""COMPUTED_VALUE"""),0.0)</f>
        <v>0</v>
      </c>
      <c r="AE66" s="30">
        <f>IFERROR(__xludf.DUMMYFUNCTION("""COMPUTED_VALUE"""),5.0)</f>
        <v>5</v>
      </c>
      <c r="AF66" s="30">
        <f>IFERROR(__xludf.DUMMYFUNCTION("""COMPUTED_VALUE"""),2.0)</f>
        <v>2</v>
      </c>
      <c r="AG66" s="30">
        <f>IFERROR(__xludf.DUMMYFUNCTION("""COMPUTED_VALUE"""),3.0)</f>
        <v>3</v>
      </c>
      <c r="AH66" s="30">
        <f>IFERROR(__xludf.DUMMYFUNCTION("""COMPUTED_VALUE"""),0.0)</f>
        <v>0</v>
      </c>
      <c r="AI66" s="31">
        <f>IFERROR(__xludf.DUMMYFUNCTION("""COMPUTED_VALUE"""),0.0)</f>
        <v>0</v>
      </c>
      <c r="AJ66" s="30">
        <f>IFERROR(__xludf.DUMMYFUNCTION("""COMPUTED_VALUE"""),0.0)</f>
        <v>0</v>
      </c>
      <c r="AK66" s="30">
        <f>IFERROR(__xludf.DUMMYFUNCTION("""COMPUTED_VALUE"""),0.0)</f>
        <v>0</v>
      </c>
      <c r="AL66" s="29">
        <f>IFERROR(__xludf.DUMMYFUNCTION("""COMPUTED_VALUE"""),0.0)</f>
        <v>0</v>
      </c>
      <c r="AM66" s="30">
        <f>IFERROR(__xludf.DUMMYFUNCTION("""COMPUTED_VALUE"""),0.0)</f>
        <v>0</v>
      </c>
      <c r="AN66" s="30">
        <f>IFERROR(__xludf.DUMMYFUNCTION("""COMPUTED_VALUE"""),0.0)</f>
        <v>0</v>
      </c>
      <c r="AO66" s="32">
        <f>IFERROR(__xludf.DUMMYFUNCTION("""COMPUTED_VALUE"""),0.0)</f>
        <v>0</v>
      </c>
      <c r="AP66" s="30">
        <f>IFERROR(__xludf.DUMMYFUNCTION("""COMPUTED_VALUE"""),5.0)</f>
        <v>5</v>
      </c>
      <c r="AQ66" s="30">
        <f>IFERROR(__xludf.DUMMYFUNCTION("""COMPUTED_VALUE"""),0.0)</f>
        <v>0</v>
      </c>
      <c r="AR66" s="30">
        <f>IFERROR(__xludf.DUMMYFUNCTION("""COMPUTED_VALUE"""),0.0)</f>
        <v>0</v>
      </c>
      <c r="AS66" s="29">
        <f>IFERROR(__xludf.DUMMYFUNCTION("""COMPUTED_VALUE"""),0.0)</f>
        <v>0</v>
      </c>
      <c r="AT66" s="29">
        <f>IFERROR(__xludf.DUMMYFUNCTION("""COMPUTED_VALUE"""),5.0)</f>
        <v>5</v>
      </c>
    </row>
    <row r="67">
      <c r="A67" s="33" t="str">
        <f>IFERROR(__xludf.DUMMYFUNCTION("""COMPUTED_VALUE"""),"Шакирова Дарья")</f>
        <v>Шакирова Дарья</v>
      </c>
      <c r="B67" s="29">
        <f>IFERROR(__xludf.DUMMYFUNCTION("""COMPUTED_VALUE"""),114.0)</f>
        <v>114</v>
      </c>
      <c r="C67" s="30">
        <f>IFERROR(__xludf.DUMMYFUNCTION("""COMPUTED_VALUE"""),20.0)</f>
        <v>20</v>
      </c>
      <c r="D67" s="30">
        <f>IFERROR(__xludf.DUMMYFUNCTION("""COMPUTED_VALUE"""),21.0)</f>
        <v>21</v>
      </c>
      <c r="E67" s="30">
        <f>IFERROR(__xludf.DUMMYFUNCTION("""COMPUTED_VALUE"""),33.0)</f>
        <v>33</v>
      </c>
      <c r="F67" s="29">
        <f>IFERROR(__xludf.DUMMYFUNCTION("""COMPUTED_VALUE"""),40.0)</f>
        <v>40</v>
      </c>
      <c r="G67" s="30">
        <f>IFERROR(__xludf.DUMMYFUNCTION("""COMPUTED_VALUE"""),20.0)</f>
        <v>20</v>
      </c>
      <c r="H67" s="30">
        <f>IFERROR(__xludf.DUMMYFUNCTION("""COMPUTED_VALUE"""),0.0)</f>
        <v>0</v>
      </c>
      <c r="I67" s="30">
        <f>IFERROR(__xludf.DUMMYFUNCTION("""COMPUTED_VALUE"""),12.0)</f>
        <v>12</v>
      </c>
      <c r="J67" s="30">
        <f>IFERROR(__xludf.DUMMYFUNCTION("""COMPUTED_VALUE"""),9.0)</f>
        <v>9</v>
      </c>
      <c r="K67" s="30">
        <f>IFERROR(__xludf.DUMMYFUNCTION("""COMPUTED_VALUE"""),7.0)</f>
        <v>7</v>
      </c>
      <c r="L67" s="30">
        <f>IFERROR(__xludf.DUMMYFUNCTION("""COMPUTED_VALUE"""),12.0)</f>
        <v>12</v>
      </c>
      <c r="M67" s="30">
        <f>IFERROR(__xludf.DUMMYFUNCTION("""COMPUTED_VALUE"""),14.0)</f>
        <v>14</v>
      </c>
      <c r="N67" s="30">
        <f>IFERROR(__xludf.DUMMYFUNCTION("""COMPUTED_VALUE"""),2.0)</f>
        <v>2</v>
      </c>
      <c r="O67" s="30">
        <f>IFERROR(__xludf.DUMMYFUNCTION("""COMPUTED_VALUE"""),2.0)</f>
        <v>2</v>
      </c>
      <c r="P67" s="29">
        <f>IFERROR(__xludf.DUMMYFUNCTION("""COMPUTED_VALUE"""),36.0)</f>
        <v>36</v>
      </c>
      <c r="Q67" s="30">
        <f>IFERROR(__xludf.DUMMYFUNCTION("""COMPUTED_VALUE"""),10.0)</f>
        <v>10</v>
      </c>
      <c r="R67" s="30">
        <f>IFERROR(__xludf.DUMMYFUNCTION("""COMPUTED_VALUE"""),10.0)</f>
        <v>10</v>
      </c>
      <c r="S67" s="30">
        <f>IFERROR(__xludf.DUMMYFUNCTION("""COMPUTED_VALUE"""),0.0)</f>
        <v>0</v>
      </c>
      <c r="T67" s="31">
        <f>IFERROR(__xludf.DUMMYFUNCTION("""COMPUTED_VALUE"""),0.0)</f>
        <v>0</v>
      </c>
      <c r="U67" s="29">
        <f>IFERROR(__xludf.DUMMYFUNCTION("""COMPUTED_VALUE"""),0.0)</f>
        <v>0</v>
      </c>
      <c r="V67" s="30">
        <f>IFERROR(__xludf.DUMMYFUNCTION("""COMPUTED_VALUE"""),10.0)</f>
        <v>10</v>
      </c>
      <c r="W67" s="29">
        <f>IFERROR(__xludf.DUMMYFUNCTION("""COMPUTED_VALUE"""),2.0)</f>
        <v>2</v>
      </c>
      <c r="X67" s="30">
        <f>IFERROR(__xludf.DUMMYFUNCTION("""COMPUTED_VALUE"""),2.0)</f>
        <v>2</v>
      </c>
      <c r="Y67" s="30">
        <f>IFERROR(__xludf.DUMMYFUNCTION("""COMPUTED_VALUE"""),3.0)</f>
        <v>3</v>
      </c>
      <c r="Z67" s="30">
        <f>IFERROR(__xludf.DUMMYFUNCTION("""COMPUTED_VALUE"""),0.0)</f>
        <v>0</v>
      </c>
      <c r="AA67" s="30">
        <f>IFERROR(__xludf.DUMMYFUNCTION("""COMPUTED_VALUE"""),2.0)</f>
        <v>2</v>
      </c>
      <c r="AB67" s="30">
        <f>IFERROR(__xludf.DUMMYFUNCTION("""COMPUTED_VALUE"""),2.0)</f>
        <v>2</v>
      </c>
      <c r="AC67" s="31">
        <f>IFERROR(__xludf.DUMMYFUNCTION("""COMPUTED_VALUE"""),5.0)</f>
        <v>5</v>
      </c>
      <c r="AD67" s="29">
        <f>IFERROR(__xludf.DUMMYFUNCTION("""COMPUTED_VALUE"""),2.0)</f>
        <v>2</v>
      </c>
      <c r="AE67" s="30">
        <f>IFERROR(__xludf.DUMMYFUNCTION("""COMPUTED_VALUE"""),5.0)</f>
        <v>5</v>
      </c>
      <c r="AF67" s="30">
        <f>IFERROR(__xludf.DUMMYFUNCTION("""COMPUTED_VALUE"""),2.0)</f>
        <v>2</v>
      </c>
      <c r="AG67" s="30">
        <f>IFERROR(__xludf.DUMMYFUNCTION("""COMPUTED_VALUE"""),3.0)</f>
        <v>3</v>
      </c>
      <c r="AH67" s="30">
        <f>IFERROR(__xludf.DUMMYFUNCTION("""COMPUTED_VALUE"""),2.0)</f>
        <v>2</v>
      </c>
      <c r="AI67" s="31">
        <f>IFERROR(__xludf.DUMMYFUNCTION("""COMPUTED_VALUE"""),0.0)</f>
        <v>0</v>
      </c>
      <c r="AJ67" s="30">
        <f>IFERROR(__xludf.DUMMYFUNCTION("""COMPUTED_VALUE"""),10.0)</f>
        <v>10</v>
      </c>
      <c r="AK67" s="30">
        <f>IFERROR(__xludf.DUMMYFUNCTION("""COMPUTED_VALUE"""),2.0)</f>
        <v>2</v>
      </c>
      <c r="AL67" s="29">
        <f>IFERROR(__xludf.DUMMYFUNCTION("""COMPUTED_VALUE"""),2.0)</f>
        <v>2</v>
      </c>
      <c r="AM67" s="30">
        <f>IFERROR(__xludf.DUMMYFUNCTION("""COMPUTED_VALUE"""),0.0)</f>
        <v>0</v>
      </c>
      <c r="AN67" s="30">
        <f>IFERROR(__xludf.DUMMYFUNCTION("""COMPUTED_VALUE"""),2.0)</f>
        <v>2</v>
      </c>
      <c r="AO67" s="32">
        <f>IFERROR(__xludf.DUMMYFUNCTION("""COMPUTED_VALUE"""),2.0)</f>
        <v>2</v>
      </c>
      <c r="AP67" s="30">
        <f>IFERROR(__xludf.DUMMYFUNCTION("""COMPUTED_VALUE"""),5.0)</f>
        <v>5</v>
      </c>
      <c r="AQ67" s="30">
        <f>IFERROR(__xludf.DUMMYFUNCTION("""COMPUTED_VALUE"""),27.0)</f>
        <v>27</v>
      </c>
      <c r="AR67" s="30">
        <f>IFERROR(__xludf.DUMMYFUNCTION("""COMPUTED_VALUE"""),2.0)</f>
        <v>2</v>
      </c>
      <c r="AS67" s="29">
        <f>IFERROR(__xludf.DUMMYFUNCTION("""COMPUTED_VALUE"""),2.0)</f>
        <v>2</v>
      </c>
      <c r="AT67" s="29">
        <f>IFERROR(__xludf.DUMMYFUNCTION("""COMPUTED_VALUE"""),0.0)</f>
        <v>0</v>
      </c>
    </row>
    <row r="68">
      <c r="A68" s="33" t="str">
        <f>IFERROR(__xludf.DUMMYFUNCTION("""COMPUTED_VALUE"""),"Варламова Мария")</f>
        <v>Варламова Мария</v>
      </c>
      <c r="B68" s="29">
        <f>IFERROR(__xludf.DUMMYFUNCTION("""COMPUTED_VALUE"""),65.0)</f>
        <v>65</v>
      </c>
      <c r="C68" s="30">
        <f>IFERROR(__xludf.DUMMYFUNCTION("""COMPUTED_VALUE"""),26.0)</f>
        <v>26</v>
      </c>
      <c r="D68" s="30">
        <f>IFERROR(__xludf.DUMMYFUNCTION("""COMPUTED_VALUE"""),20.0)</f>
        <v>20</v>
      </c>
      <c r="E68" s="30">
        <f>IFERROR(__xludf.DUMMYFUNCTION("""COMPUTED_VALUE"""),15.0)</f>
        <v>15</v>
      </c>
      <c r="F68" s="29">
        <f>IFERROR(__xludf.DUMMYFUNCTION("""COMPUTED_VALUE"""),4.0)</f>
        <v>4</v>
      </c>
      <c r="G68" s="30">
        <f>IFERROR(__xludf.DUMMYFUNCTION("""COMPUTED_VALUE"""),22.0)</f>
        <v>22</v>
      </c>
      <c r="H68" s="30">
        <f>IFERROR(__xludf.DUMMYFUNCTION("""COMPUTED_VALUE"""),4.0)</f>
        <v>4</v>
      </c>
      <c r="I68" s="30">
        <f>IFERROR(__xludf.DUMMYFUNCTION("""COMPUTED_VALUE"""),10.0)</f>
        <v>10</v>
      </c>
      <c r="J68" s="30">
        <f>IFERROR(__xludf.DUMMYFUNCTION("""COMPUTED_VALUE"""),10.0)</f>
        <v>10</v>
      </c>
      <c r="K68" s="30">
        <f>IFERROR(__xludf.DUMMYFUNCTION("""COMPUTED_VALUE"""),5.0)</f>
        <v>5</v>
      </c>
      <c r="L68" s="30">
        <f>IFERROR(__xludf.DUMMYFUNCTION("""COMPUTED_VALUE"""),5.0)</f>
        <v>5</v>
      </c>
      <c r="M68" s="30">
        <f>IFERROR(__xludf.DUMMYFUNCTION("""COMPUTED_VALUE"""),5.0)</f>
        <v>5</v>
      </c>
      <c r="N68" s="30">
        <f>IFERROR(__xludf.DUMMYFUNCTION("""COMPUTED_VALUE"""),0.0)</f>
        <v>0</v>
      </c>
      <c r="O68" s="30">
        <f>IFERROR(__xludf.DUMMYFUNCTION("""COMPUTED_VALUE"""),0.0)</f>
        <v>0</v>
      </c>
      <c r="P68" s="29">
        <f>IFERROR(__xludf.DUMMYFUNCTION("""COMPUTED_VALUE"""),4.0)</f>
        <v>4</v>
      </c>
      <c r="Q68" s="30">
        <f>IFERROR(__xludf.DUMMYFUNCTION("""COMPUTED_VALUE"""),10.0)</f>
        <v>10</v>
      </c>
      <c r="R68" s="30">
        <f>IFERROR(__xludf.DUMMYFUNCTION("""COMPUTED_VALUE"""),10.0)</f>
        <v>10</v>
      </c>
      <c r="S68" s="30">
        <f>IFERROR(__xludf.DUMMYFUNCTION("""COMPUTED_VALUE"""),2.0)</f>
        <v>2</v>
      </c>
      <c r="T68" s="31">
        <f>IFERROR(__xludf.DUMMYFUNCTION("""COMPUTED_VALUE"""),2.0)</f>
        <v>2</v>
      </c>
      <c r="U68" s="29">
        <f>IFERROR(__xludf.DUMMYFUNCTION("""COMPUTED_VALUE"""),2.0)</f>
        <v>2</v>
      </c>
      <c r="V68" s="30">
        <f>IFERROR(__xludf.DUMMYFUNCTION("""COMPUTED_VALUE"""),10.0)</f>
        <v>10</v>
      </c>
      <c r="W68" s="29">
        <f>IFERROR(__xludf.DUMMYFUNCTION("""COMPUTED_VALUE"""),0.0)</f>
        <v>0</v>
      </c>
      <c r="X68" s="30">
        <f>IFERROR(__xludf.DUMMYFUNCTION("""COMPUTED_VALUE"""),2.0)</f>
        <v>2</v>
      </c>
      <c r="Y68" s="30">
        <f>IFERROR(__xludf.DUMMYFUNCTION("""COMPUTED_VALUE"""),3.0)</f>
        <v>3</v>
      </c>
      <c r="Z68" s="30">
        <f>IFERROR(__xludf.DUMMYFUNCTION("""COMPUTED_VALUE"""),3.0)</f>
        <v>3</v>
      </c>
      <c r="AA68" s="30">
        <f>IFERROR(__xludf.DUMMYFUNCTION("""COMPUTED_VALUE"""),2.0)</f>
        <v>2</v>
      </c>
      <c r="AB68" s="30">
        <f>IFERROR(__xludf.DUMMYFUNCTION("""COMPUTED_VALUE"""),0.0)</f>
        <v>0</v>
      </c>
      <c r="AC68" s="31">
        <f>IFERROR(__xludf.DUMMYFUNCTION("""COMPUTED_VALUE"""),5.0)</f>
        <v>5</v>
      </c>
      <c r="AD68" s="29">
        <f>IFERROR(__xludf.DUMMYFUNCTION("""COMPUTED_VALUE"""),0.0)</f>
        <v>0</v>
      </c>
      <c r="AE68" s="30">
        <f>IFERROR(__xludf.DUMMYFUNCTION("""COMPUTED_VALUE"""),0.0)</f>
        <v>0</v>
      </c>
      <c r="AF68" s="30">
        <f>IFERROR(__xludf.DUMMYFUNCTION("""COMPUTED_VALUE"""),2.0)</f>
        <v>2</v>
      </c>
      <c r="AG68" s="30">
        <f>IFERROR(__xludf.DUMMYFUNCTION("""COMPUTED_VALUE"""),3.0)</f>
        <v>3</v>
      </c>
      <c r="AH68" s="30">
        <f>IFERROR(__xludf.DUMMYFUNCTION("""COMPUTED_VALUE"""),0.0)</f>
        <v>0</v>
      </c>
      <c r="AI68" s="31">
        <f>IFERROR(__xludf.DUMMYFUNCTION("""COMPUTED_VALUE"""),5.0)</f>
        <v>5</v>
      </c>
      <c r="AJ68" s="30">
        <f>IFERROR(__xludf.DUMMYFUNCTION("""COMPUTED_VALUE"""),0.0)</f>
        <v>0</v>
      </c>
      <c r="AK68" s="30">
        <f>IFERROR(__xludf.DUMMYFUNCTION("""COMPUTED_VALUE"""),0.0)</f>
        <v>0</v>
      </c>
      <c r="AL68" s="29">
        <f>IFERROR(__xludf.DUMMYFUNCTION("""COMPUTED_VALUE"""),0.0)</f>
        <v>0</v>
      </c>
      <c r="AM68" s="30">
        <f>IFERROR(__xludf.DUMMYFUNCTION("""COMPUTED_VALUE"""),0.0)</f>
        <v>0</v>
      </c>
      <c r="AN68" s="30">
        <f>IFERROR(__xludf.DUMMYFUNCTION("""COMPUTED_VALUE"""),0.0)</f>
        <v>0</v>
      </c>
      <c r="AO68" s="32">
        <f>IFERROR(__xludf.DUMMYFUNCTION("""COMPUTED_VALUE"""),0.0)</f>
        <v>0</v>
      </c>
      <c r="AP68" s="30">
        <f>IFERROR(__xludf.DUMMYFUNCTION("""COMPUTED_VALUE"""),0.0)</f>
        <v>0</v>
      </c>
      <c r="AQ68" s="30">
        <f>IFERROR(__xludf.DUMMYFUNCTION("""COMPUTED_VALUE"""),0.0)</f>
        <v>0</v>
      </c>
      <c r="AR68" s="30">
        <f>IFERROR(__xludf.DUMMYFUNCTION("""COMPUTED_VALUE"""),2.0)</f>
        <v>2</v>
      </c>
      <c r="AS68" s="29">
        <f>IFERROR(__xludf.DUMMYFUNCTION("""COMPUTED_VALUE"""),2.0)</f>
        <v>2</v>
      </c>
      <c r="AT68" s="29">
        <f>IFERROR(__xludf.DUMMYFUNCTION("""COMPUTED_VALUE"""),0.0)</f>
        <v>0</v>
      </c>
    </row>
    <row r="69">
      <c r="A69" s="33" t="str">
        <f>IFERROR(__xludf.DUMMYFUNCTION("""COMPUTED_VALUE"""),"Венедиктова Наталья")</f>
        <v>Венедиктова Наталья</v>
      </c>
      <c r="B69" s="29">
        <f>IFERROR(__xludf.DUMMYFUNCTION("""COMPUTED_VALUE"""),61.0)</f>
        <v>61</v>
      </c>
      <c r="C69" s="30">
        <f>IFERROR(__xludf.DUMMYFUNCTION("""COMPUTED_VALUE"""),24.0)</f>
        <v>24</v>
      </c>
      <c r="D69" s="30">
        <f>IFERROR(__xludf.DUMMYFUNCTION("""COMPUTED_VALUE"""),0.0)</f>
        <v>0</v>
      </c>
      <c r="E69" s="30">
        <f>IFERROR(__xludf.DUMMYFUNCTION("""COMPUTED_VALUE"""),3.0)</f>
        <v>3</v>
      </c>
      <c r="F69" s="29">
        <f>IFERROR(__xludf.DUMMYFUNCTION("""COMPUTED_VALUE"""),34.0)</f>
        <v>34</v>
      </c>
      <c r="G69" s="30">
        <f>IFERROR(__xludf.DUMMYFUNCTION("""COMPUTED_VALUE"""),20.0)</f>
        <v>20</v>
      </c>
      <c r="H69" s="30">
        <f>IFERROR(__xludf.DUMMYFUNCTION("""COMPUTED_VALUE"""),4.0)</f>
        <v>4</v>
      </c>
      <c r="I69" s="30">
        <f>IFERROR(__xludf.DUMMYFUNCTION("""COMPUTED_VALUE"""),0.0)</f>
        <v>0</v>
      </c>
      <c r="J69" s="30">
        <f>IFERROR(__xludf.DUMMYFUNCTION("""COMPUTED_VALUE"""),0.0)</f>
        <v>0</v>
      </c>
      <c r="K69" s="30">
        <f>IFERROR(__xludf.DUMMYFUNCTION("""COMPUTED_VALUE"""),0.0)</f>
        <v>0</v>
      </c>
      <c r="L69" s="30">
        <f>IFERROR(__xludf.DUMMYFUNCTION("""COMPUTED_VALUE"""),3.0)</f>
        <v>3</v>
      </c>
      <c r="M69" s="30">
        <f>IFERROR(__xludf.DUMMYFUNCTION("""COMPUTED_VALUE"""),0.0)</f>
        <v>0</v>
      </c>
      <c r="N69" s="30">
        <f>IFERROR(__xludf.DUMMYFUNCTION("""COMPUTED_VALUE"""),0.0)</f>
        <v>0</v>
      </c>
      <c r="O69" s="30">
        <f>IFERROR(__xludf.DUMMYFUNCTION("""COMPUTED_VALUE"""),2.0)</f>
        <v>2</v>
      </c>
      <c r="P69" s="29">
        <f>IFERROR(__xludf.DUMMYFUNCTION("""COMPUTED_VALUE"""),32.0)</f>
        <v>32</v>
      </c>
      <c r="Q69" s="30">
        <f>IFERROR(__xludf.DUMMYFUNCTION("""COMPUTED_VALUE"""),10.0)</f>
        <v>10</v>
      </c>
      <c r="R69" s="30">
        <f>IFERROR(__xludf.DUMMYFUNCTION("""COMPUTED_VALUE"""),10.0)</f>
        <v>10</v>
      </c>
      <c r="S69" s="30">
        <f>IFERROR(__xludf.DUMMYFUNCTION("""COMPUTED_VALUE"""),0.0)</f>
        <v>0</v>
      </c>
      <c r="T69" s="31">
        <f>IFERROR(__xludf.DUMMYFUNCTION("""COMPUTED_VALUE"""),2.0)</f>
        <v>2</v>
      </c>
      <c r="U69" s="29">
        <f>IFERROR(__xludf.DUMMYFUNCTION("""COMPUTED_VALUE"""),2.0)</f>
        <v>2</v>
      </c>
      <c r="V69" s="30">
        <f>IFERROR(__xludf.DUMMYFUNCTION("""COMPUTED_VALUE"""),0.0)</f>
        <v>0</v>
      </c>
      <c r="W69" s="29">
        <f>IFERROR(__xludf.DUMMYFUNCTION("""COMPUTED_VALUE"""),0.0)</f>
        <v>0</v>
      </c>
      <c r="X69" s="30">
        <f>IFERROR(__xludf.DUMMYFUNCTION("""COMPUTED_VALUE"""),0.0)</f>
        <v>0</v>
      </c>
      <c r="Y69" s="30">
        <f>IFERROR(__xludf.DUMMYFUNCTION("""COMPUTED_VALUE"""),0.0)</f>
        <v>0</v>
      </c>
      <c r="Z69" s="30">
        <f>IFERROR(__xludf.DUMMYFUNCTION("""COMPUTED_VALUE"""),0.0)</f>
        <v>0</v>
      </c>
      <c r="AA69" s="30">
        <f>IFERROR(__xludf.DUMMYFUNCTION("""COMPUTED_VALUE"""),0.0)</f>
        <v>0</v>
      </c>
      <c r="AB69" s="30">
        <f>IFERROR(__xludf.DUMMYFUNCTION("""COMPUTED_VALUE"""),0.0)</f>
        <v>0</v>
      </c>
      <c r="AC69" s="31">
        <f>IFERROR(__xludf.DUMMYFUNCTION("""COMPUTED_VALUE"""),0.0)</f>
        <v>0</v>
      </c>
      <c r="AD69" s="29">
        <f>IFERROR(__xludf.DUMMYFUNCTION("""COMPUTED_VALUE"""),0.0)</f>
        <v>0</v>
      </c>
      <c r="AE69" s="30">
        <f>IFERROR(__xludf.DUMMYFUNCTION("""COMPUTED_VALUE"""),0.0)</f>
        <v>0</v>
      </c>
      <c r="AF69" s="30">
        <f>IFERROR(__xludf.DUMMYFUNCTION("""COMPUTED_VALUE"""),2.0)</f>
        <v>2</v>
      </c>
      <c r="AG69" s="30">
        <f>IFERROR(__xludf.DUMMYFUNCTION("""COMPUTED_VALUE"""),1.0)</f>
        <v>1</v>
      </c>
      <c r="AH69" s="30">
        <f>IFERROR(__xludf.DUMMYFUNCTION("""COMPUTED_VALUE"""),0.0)</f>
        <v>0</v>
      </c>
      <c r="AI69" s="31">
        <f>IFERROR(__xludf.DUMMYFUNCTION("""COMPUTED_VALUE"""),0.0)</f>
        <v>0</v>
      </c>
      <c r="AJ69" s="30">
        <f>IFERROR(__xludf.DUMMYFUNCTION("""COMPUTED_VALUE"""),0.0)</f>
        <v>0</v>
      </c>
      <c r="AK69" s="30">
        <f>IFERROR(__xludf.DUMMYFUNCTION("""COMPUTED_VALUE"""),0.0)</f>
        <v>0</v>
      </c>
      <c r="AL69" s="29">
        <f>IFERROR(__xludf.DUMMYFUNCTION("""COMPUTED_VALUE"""),0.0)</f>
        <v>0</v>
      </c>
      <c r="AM69" s="30">
        <f>IFERROR(__xludf.DUMMYFUNCTION("""COMPUTED_VALUE"""),0.0)</f>
        <v>0</v>
      </c>
      <c r="AN69" s="30">
        <f>IFERROR(__xludf.DUMMYFUNCTION("""COMPUTED_VALUE"""),0.0)</f>
        <v>0</v>
      </c>
      <c r="AO69" s="32">
        <f>IFERROR(__xludf.DUMMYFUNCTION("""COMPUTED_VALUE"""),2.0)</f>
        <v>2</v>
      </c>
      <c r="AP69" s="30">
        <f>IFERROR(__xludf.DUMMYFUNCTION("""COMPUTED_VALUE"""),0.0)</f>
        <v>0</v>
      </c>
      <c r="AQ69" s="30">
        <f>IFERROR(__xludf.DUMMYFUNCTION("""COMPUTED_VALUE"""),28.0)</f>
        <v>28</v>
      </c>
      <c r="AR69" s="30">
        <f>IFERROR(__xludf.DUMMYFUNCTION("""COMPUTED_VALUE"""),2.0)</f>
        <v>2</v>
      </c>
      <c r="AS69" s="29">
        <f>IFERROR(__xludf.DUMMYFUNCTION("""COMPUTED_VALUE"""),2.0)</f>
        <v>2</v>
      </c>
      <c r="AT69" s="29">
        <f>IFERROR(__xludf.DUMMYFUNCTION("""COMPUTED_VALUE"""),0.0)</f>
        <v>0</v>
      </c>
    </row>
    <row r="70">
      <c r="A70" s="33" t="str">
        <f>IFERROR(__xludf.DUMMYFUNCTION("""COMPUTED_VALUE"""),"Близнюк Евгений")</f>
        <v>Близнюк Евгений</v>
      </c>
      <c r="B70" s="29">
        <f>IFERROR(__xludf.DUMMYFUNCTION("""COMPUTED_VALUE"""),15.0)</f>
        <v>15</v>
      </c>
      <c r="C70" s="30">
        <f>IFERROR(__xludf.DUMMYFUNCTION("""COMPUTED_VALUE"""),10.0)</f>
        <v>10</v>
      </c>
      <c r="D70" s="30">
        <f>IFERROR(__xludf.DUMMYFUNCTION("""COMPUTED_VALUE"""),0.0)</f>
        <v>0</v>
      </c>
      <c r="E70" s="30">
        <f>IFERROR(__xludf.DUMMYFUNCTION("""COMPUTED_VALUE"""),0.0)</f>
        <v>0</v>
      </c>
      <c r="F70" s="29">
        <f>IFERROR(__xludf.DUMMYFUNCTION("""COMPUTED_VALUE"""),5.0)</f>
        <v>5</v>
      </c>
      <c r="G70" s="30">
        <f>IFERROR(__xludf.DUMMYFUNCTION("""COMPUTED_VALUE"""),10.0)</f>
        <v>10</v>
      </c>
      <c r="H70" s="30">
        <f>IFERROR(__xludf.DUMMYFUNCTION("""COMPUTED_VALUE"""),0.0)</f>
        <v>0</v>
      </c>
      <c r="I70" s="30">
        <f>IFERROR(__xludf.DUMMYFUNCTION("""COMPUTED_VALUE"""),0.0)</f>
        <v>0</v>
      </c>
      <c r="J70" s="30">
        <f>IFERROR(__xludf.DUMMYFUNCTION("""COMPUTED_VALUE"""),0.0)</f>
        <v>0</v>
      </c>
      <c r="K70" s="30">
        <f>IFERROR(__xludf.DUMMYFUNCTION("""COMPUTED_VALUE"""),0.0)</f>
        <v>0</v>
      </c>
      <c r="L70" s="30">
        <f>IFERROR(__xludf.DUMMYFUNCTION("""COMPUTED_VALUE"""),0.0)</f>
        <v>0</v>
      </c>
      <c r="M70" s="30">
        <f>IFERROR(__xludf.DUMMYFUNCTION("""COMPUTED_VALUE"""),0.0)</f>
        <v>0</v>
      </c>
      <c r="N70" s="30">
        <f>IFERROR(__xludf.DUMMYFUNCTION("""COMPUTED_VALUE"""),0.0)</f>
        <v>0</v>
      </c>
      <c r="O70" s="30">
        <f>IFERROR(__xludf.DUMMYFUNCTION("""COMPUTED_VALUE"""),0.0)</f>
        <v>0</v>
      </c>
      <c r="P70" s="29">
        <f>IFERROR(__xludf.DUMMYFUNCTION("""COMPUTED_VALUE"""),5.0)</f>
        <v>5</v>
      </c>
      <c r="Q70" s="30">
        <f>IFERROR(__xludf.DUMMYFUNCTION("""COMPUTED_VALUE"""),10.0)</f>
        <v>10</v>
      </c>
      <c r="R70" s="30">
        <f>IFERROR(__xludf.DUMMYFUNCTION("""COMPUTED_VALUE"""),0.0)</f>
        <v>0</v>
      </c>
      <c r="S70" s="30">
        <f>IFERROR(__xludf.DUMMYFUNCTION("""COMPUTED_VALUE"""),0.0)</f>
        <v>0</v>
      </c>
      <c r="T70" s="31">
        <f>IFERROR(__xludf.DUMMYFUNCTION("""COMPUTED_VALUE"""),0.0)</f>
        <v>0</v>
      </c>
      <c r="U70" s="29">
        <f>IFERROR(__xludf.DUMMYFUNCTION("""COMPUTED_VALUE"""),0.0)</f>
        <v>0</v>
      </c>
      <c r="V70" s="30">
        <f>IFERROR(__xludf.DUMMYFUNCTION("""COMPUTED_VALUE"""),0.0)</f>
        <v>0</v>
      </c>
      <c r="W70" s="29">
        <f>IFERROR(__xludf.DUMMYFUNCTION("""COMPUTED_VALUE"""),0.0)</f>
        <v>0</v>
      </c>
      <c r="X70" s="30">
        <f>IFERROR(__xludf.DUMMYFUNCTION("""COMPUTED_VALUE"""),0.0)</f>
        <v>0</v>
      </c>
      <c r="Y70" s="30">
        <f>IFERROR(__xludf.DUMMYFUNCTION("""COMPUTED_VALUE"""),0.0)</f>
        <v>0</v>
      </c>
      <c r="Z70" s="30">
        <f>IFERROR(__xludf.DUMMYFUNCTION("""COMPUTED_VALUE"""),0.0)</f>
        <v>0</v>
      </c>
      <c r="AA70" s="30">
        <f>IFERROR(__xludf.DUMMYFUNCTION("""COMPUTED_VALUE"""),0.0)</f>
        <v>0</v>
      </c>
      <c r="AB70" s="30">
        <f>IFERROR(__xludf.DUMMYFUNCTION("""COMPUTED_VALUE"""),0.0)</f>
        <v>0</v>
      </c>
      <c r="AC70" s="31">
        <f>IFERROR(__xludf.DUMMYFUNCTION("""COMPUTED_VALUE"""),0.0)</f>
        <v>0</v>
      </c>
      <c r="AD70" s="29">
        <f>IFERROR(__xludf.DUMMYFUNCTION("""COMPUTED_VALUE"""),0.0)</f>
        <v>0</v>
      </c>
      <c r="AE70" s="30">
        <f>IFERROR(__xludf.DUMMYFUNCTION("""COMPUTED_VALUE"""),0.0)</f>
        <v>0</v>
      </c>
      <c r="AF70" s="30">
        <f>IFERROR(__xludf.DUMMYFUNCTION("""COMPUTED_VALUE"""),0.0)</f>
        <v>0</v>
      </c>
      <c r="AG70" s="30">
        <f>IFERROR(__xludf.DUMMYFUNCTION("""COMPUTED_VALUE"""),0.0)</f>
        <v>0</v>
      </c>
      <c r="AH70" s="30">
        <f>IFERROR(__xludf.DUMMYFUNCTION("""COMPUTED_VALUE"""),0.0)</f>
        <v>0</v>
      </c>
      <c r="AI70" s="31">
        <f>IFERROR(__xludf.DUMMYFUNCTION("""COMPUTED_VALUE"""),0.0)</f>
        <v>0</v>
      </c>
      <c r="AJ70" s="30">
        <f>IFERROR(__xludf.DUMMYFUNCTION("""COMPUTED_VALUE"""),0.0)</f>
        <v>0</v>
      </c>
      <c r="AK70" s="30">
        <f>IFERROR(__xludf.DUMMYFUNCTION("""COMPUTED_VALUE"""),0.0)</f>
        <v>0</v>
      </c>
      <c r="AL70" s="29">
        <f>IFERROR(__xludf.DUMMYFUNCTION("""COMPUTED_VALUE"""),0.0)</f>
        <v>0</v>
      </c>
      <c r="AM70" s="30">
        <f>IFERROR(__xludf.DUMMYFUNCTION("""COMPUTED_VALUE"""),0.0)</f>
        <v>0</v>
      </c>
      <c r="AN70" s="30">
        <f>IFERROR(__xludf.DUMMYFUNCTION("""COMPUTED_VALUE"""),0.0)</f>
        <v>0</v>
      </c>
      <c r="AO70" s="32">
        <f>IFERROR(__xludf.DUMMYFUNCTION("""COMPUTED_VALUE"""),0.0)</f>
        <v>0</v>
      </c>
      <c r="AP70" s="30">
        <f>IFERROR(__xludf.DUMMYFUNCTION("""COMPUTED_VALUE"""),5.0)</f>
        <v>5</v>
      </c>
      <c r="AQ70" s="30">
        <f>IFERROR(__xludf.DUMMYFUNCTION("""COMPUTED_VALUE"""),0.0)</f>
        <v>0</v>
      </c>
      <c r="AR70" s="30">
        <f>IFERROR(__xludf.DUMMYFUNCTION("""COMPUTED_VALUE"""),0.0)</f>
        <v>0</v>
      </c>
      <c r="AS70" s="29">
        <f>IFERROR(__xludf.DUMMYFUNCTION("""COMPUTED_VALUE"""),0.0)</f>
        <v>0</v>
      </c>
      <c r="AT70" s="29">
        <f>IFERROR(__xludf.DUMMYFUNCTION("""COMPUTED_VALUE"""),0.0)</f>
        <v>0</v>
      </c>
    </row>
    <row r="71">
      <c r="A71" s="33" t="str">
        <f>IFERROR(__xludf.DUMMYFUNCTION("""COMPUTED_VALUE"""),"Демина Олеся")</f>
        <v>Демина Олеся</v>
      </c>
      <c r="B71" s="29">
        <f>IFERROR(__xludf.DUMMYFUNCTION("""COMPUTED_VALUE"""),20.0)</f>
        <v>20</v>
      </c>
      <c r="C71" s="30">
        <f>IFERROR(__xludf.DUMMYFUNCTION("""COMPUTED_VALUE"""),10.0)</f>
        <v>10</v>
      </c>
      <c r="D71" s="30">
        <f>IFERROR(__xludf.DUMMYFUNCTION("""COMPUTED_VALUE"""),5.0)</f>
        <v>5</v>
      </c>
      <c r="E71" s="30">
        <f>IFERROR(__xludf.DUMMYFUNCTION("""COMPUTED_VALUE"""),5.0)</f>
        <v>5</v>
      </c>
      <c r="F71" s="29">
        <f>IFERROR(__xludf.DUMMYFUNCTION("""COMPUTED_VALUE"""),0.0)</f>
        <v>0</v>
      </c>
      <c r="G71" s="30">
        <f>IFERROR(__xludf.DUMMYFUNCTION("""COMPUTED_VALUE"""),10.0)</f>
        <v>10</v>
      </c>
      <c r="H71" s="30">
        <f>IFERROR(__xludf.DUMMYFUNCTION("""COMPUTED_VALUE"""),0.0)</f>
        <v>0</v>
      </c>
      <c r="I71" s="30">
        <f>IFERROR(__xludf.DUMMYFUNCTION("""COMPUTED_VALUE"""),0.0)</f>
        <v>0</v>
      </c>
      <c r="J71" s="30">
        <f>IFERROR(__xludf.DUMMYFUNCTION("""COMPUTED_VALUE"""),5.0)</f>
        <v>5</v>
      </c>
      <c r="K71" s="30">
        <f>IFERROR(__xludf.DUMMYFUNCTION("""COMPUTED_VALUE"""),0.0)</f>
        <v>0</v>
      </c>
      <c r="L71" s="30">
        <f>IFERROR(__xludf.DUMMYFUNCTION("""COMPUTED_VALUE"""),5.0)</f>
        <v>5</v>
      </c>
      <c r="M71" s="30">
        <f>IFERROR(__xludf.DUMMYFUNCTION("""COMPUTED_VALUE"""),0.0)</f>
        <v>0</v>
      </c>
      <c r="N71" s="30">
        <f>IFERROR(__xludf.DUMMYFUNCTION("""COMPUTED_VALUE"""),0.0)</f>
        <v>0</v>
      </c>
      <c r="O71" s="30">
        <f>IFERROR(__xludf.DUMMYFUNCTION("""COMPUTED_VALUE"""),0.0)</f>
        <v>0</v>
      </c>
      <c r="P71" s="29">
        <f>IFERROR(__xludf.DUMMYFUNCTION("""COMPUTED_VALUE"""),0.0)</f>
        <v>0</v>
      </c>
      <c r="Q71" s="30">
        <f>IFERROR(__xludf.DUMMYFUNCTION("""COMPUTED_VALUE"""),10.0)</f>
        <v>10</v>
      </c>
      <c r="R71" s="30">
        <f>IFERROR(__xludf.DUMMYFUNCTION("""COMPUTED_VALUE"""),0.0)</f>
        <v>0</v>
      </c>
      <c r="S71" s="30">
        <f>IFERROR(__xludf.DUMMYFUNCTION("""COMPUTED_VALUE"""),0.0)</f>
        <v>0</v>
      </c>
      <c r="T71" s="31">
        <f>IFERROR(__xludf.DUMMYFUNCTION("""COMPUTED_VALUE"""),0.0)</f>
        <v>0</v>
      </c>
      <c r="U71" s="29">
        <f>IFERROR(__xludf.DUMMYFUNCTION("""COMPUTED_VALUE"""),0.0)</f>
        <v>0</v>
      </c>
      <c r="V71" s="30">
        <f>IFERROR(__xludf.DUMMYFUNCTION("""COMPUTED_VALUE"""),0.0)</f>
        <v>0</v>
      </c>
      <c r="W71" s="29">
        <f>IFERROR(__xludf.DUMMYFUNCTION("""COMPUTED_VALUE"""),0.0)</f>
        <v>0</v>
      </c>
      <c r="X71" s="30">
        <f>IFERROR(__xludf.DUMMYFUNCTION("""COMPUTED_VALUE"""),2.0)</f>
        <v>2</v>
      </c>
      <c r="Y71" s="30">
        <f>IFERROR(__xludf.DUMMYFUNCTION("""COMPUTED_VALUE"""),3.0)</f>
        <v>3</v>
      </c>
      <c r="Z71" s="30">
        <f>IFERROR(__xludf.DUMMYFUNCTION("""COMPUTED_VALUE"""),0.0)</f>
        <v>0</v>
      </c>
      <c r="AA71" s="30">
        <f>IFERROR(__xludf.DUMMYFUNCTION("""COMPUTED_VALUE"""),0.0)</f>
        <v>0</v>
      </c>
      <c r="AB71" s="30">
        <f>IFERROR(__xludf.DUMMYFUNCTION("""COMPUTED_VALUE"""),0.0)</f>
        <v>0</v>
      </c>
      <c r="AC71" s="31">
        <f>IFERROR(__xludf.DUMMYFUNCTION("""COMPUTED_VALUE"""),0.0)</f>
        <v>0</v>
      </c>
      <c r="AD71" s="29">
        <f>IFERROR(__xludf.DUMMYFUNCTION("""COMPUTED_VALUE"""),0.0)</f>
        <v>0</v>
      </c>
      <c r="AE71" s="30">
        <f>IFERROR(__xludf.DUMMYFUNCTION("""COMPUTED_VALUE"""),0.0)</f>
        <v>0</v>
      </c>
      <c r="AF71" s="30">
        <f>IFERROR(__xludf.DUMMYFUNCTION("""COMPUTED_VALUE"""),2.0)</f>
        <v>2</v>
      </c>
      <c r="AG71" s="30">
        <f>IFERROR(__xludf.DUMMYFUNCTION("""COMPUTED_VALUE"""),3.0)</f>
        <v>3</v>
      </c>
      <c r="AH71" s="30">
        <f>IFERROR(__xludf.DUMMYFUNCTION("""COMPUTED_VALUE"""),0.0)</f>
        <v>0</v>
      </c>
      <c r="AI71" s="31">
        <f>IFERROR(__xludf.DUMMYFUNCTION("""COMPUTED_VALUE"""),0.0)</f>
        <v>0</v>
      </c>
      <c r="AJ71" s="30">
        <f>IFERROR(__xludf.DUMMYFUNCTION("""COMPUTED_VALUE"""),0.0)</f>
        <v>0</v>
      </c>
      <c r="AK71" s="30">
        <f>IFERROR(__xludf.DUMMYFUNCTION("""COMPUTED_VALUE"""),0.0)</f>
        <v>0</v>
      </c>
      <c r="AL71" s="29">
        <f>IFERROR(__xludf.DUMMYFUNCTION("""COMPUTED_VALUE"""),0.0)</f>
        <v>0</v>
      </c>
      <c r="AM71" s="30">
        <f>IFERROR(__xludf.DUMMYFUNCTION("""COMPUTED_VALUE"""),0.0)</f>
        <v>0</v>
      </c>
      <c r="AN71" s="30">
        <f>IFERROR(__xludf.DUMMYFUNCTION("""COMPUTED_VALUE"""),0.0)</f>
        <v>0</v>
      </c>
      <c r="AO71" s="32">
        <f>IFERROR(__xludf.DUMMYFUNCTION("""COMPUTED_VALUE"""),0.0)</f>
        <v>0</v>
      </c>
      <c r="AP71" s="30">
        <f>IFERROR(__xludf.DUMMYFUNCTION("""COMPUTED_VALUE"""),0.0)</f>
        <v>0</v>
      </c>
      <c r="AQ71" s="30">
        <f>IFERROR(__xludf.DUMMYFUNCTION("""COMPUTED_VALUE"""),0.0)</f>
        <v>0</v>
      </c>
      <c r="AR71" s="30">
        <f>IFERROR(__xludf.DUMMYFUNCTION("""COMPUTED_VALUE"""),0.0)</f>
        <v>0</v>
      </c>
      <c r="AS71" s="29">
        <f>IFERROR(__xludf.DUMMYFUNCTION("""COMPUTED_VALUE"""),0.0)</f>
        <v>0</v>
      </c>
      <c r="AT71" s="29">
        <f>IFERROR(__xludf.DUMMYFUNCTION("""COMPUTED_VALUE"""),0.0)</f>
        <v>0</v>
      </c>
    </row>
    <row r="72">
      <c r="A72" s="33" t="str">
        <f>IFERROR(__xludf.DUMMYFUNCTION("""COMPUTED_VALUE"""),"Авидисьян Наталья")</f>
        <v>Авидисьян Наталья</v>
      </c>
      <c r="B72" s="29">
        <f>IFERROR(__xludf.DUMMYFUNCTION("""COMPUTED_VALUE"""),110.0)</f>
        <v>110</v>
      </c>
      <c r="C72" s="30">
        <f>IFERROR(__xludf.DUMMYFUNCTION("""COMPUTED_VALUE"""),26.0)</f>
        <v>26</v>
      </c>
      <c r="D72" s="30">
        <f>IFERROR(__xludf.DUMMYFUNCTION("""COMPUTED_VALUE"""),24.0)</f>
        <v>24</v>
      </c>
      <c r="E72" s="30">
        <f>IFERROR(__xludf.DUMMYFUNCTION("""COMPUTED_VALUE"""),22.0)</f>
        <v>22</v>
      </c>
      <c r="F72" s="29">
        <f>IFERROR(__xludf.DUMMYFUNCTION("""COMPUTED_VALUE"""),38.0)</f>
        <v>38</v>
      </c>
      <c r="G72" s="30">
        <f>IFERROR(__xludf.DUMMYFUNCTION("""COMPUTED_VALUE"""),22.0)</f>
        <v>22</v>
      </c>
      <c r="H72" s="30">
        <f>IFERROR(__xludf.DUMMYFUNCTION("""COMPUTED_VALUE"""),4.0)</f>
        <v>4</v>
      </c>
      <c r="I72" s="30">
        <f>IFERROR(__xludf.DUMMYFUNCTION("""COMPUTED_VALUE"""),12.0)</f>
        <v>12</v>
      </c>
      <c r="J72" s="30">
        <f>IFERROR(__xludf.DUMMYFUNCTION("""COMPUTED_VALUE"""),12.0)</f>
        <v>12</v>
      </c>
      <c r="K72" s="30">
        <f>IFERROR(__xludf.DUMMYFUNCTION("""COMPUTED_VALUE"""),7.0)</f>
        <v>7</v>
      </c>
      <c r="L72" s="30">
        <f>IFERROR(__xludf.DUMMYFUNCTION("""COMPUTED_VALUE"""),10.0)</f>
        <v>10</v>
      </c>
      <c r="M72" s="30">
        <f>IFERROR(__xludf.DUMMYFUNCTION("""COMPUTED_VALUE"""),5.0)</f>
        <v>5</v>
      </c>
      <c r="N72" s="30">
        <f>IFERROR(__xludf.DUMMYFUNCTION("""COMPUTED_VALUE"""),0.0)</f>
        <v>0</v>
      </c>
      <c r="O72" s="30">
        <f>IFERROR(__xludf.DUMMYFUNCTION("""COMPUTED_VALUE"""),2.0)</f>
        <v>2</v>
      </c>
      <c r="P72" s="29">
        <f>IFERROR(__xludf.DUMMYFUNCTION("""COMPUTED_VALUE"""),36.0)</f>
        <v>36</v>
      </c>
      <c r="Q72" s="30">
        <f>IFERROR(__xludf.DUMMYFUNCTION("""COMPUTED_VALUE"""),10.0)</f>
        <v>10</v>
      </c>
      <c r="R72" s="30">
        <f>IFERROR(__xludf.DUMMYFUNCTION("""COMPUTED_VALUE"""),10.0)</f>
        <v>10</v>
      </c>
      <c r="S72" s="30">
        <f>IFERROR(__xludf.DUMMYFUNCTION("""COMPUTED_VALUE"""),2.0)</f>
        <v>2</v>
      </c>
      <c r="T72" s="31">
        <f>IFERROR(__xludf.DUMMYFUNCTION("""COMPUTED_VALUE"""),2.0)</f>
        <v>2</v>
      </c>
      <c r="U72" s="29">
        <f>IFERROR(__xludf.DUMMYFUNCTION("""COMPUTED_VALUE"""),2.0)</f>
        <v>2</v>
      </c>
      <c r="V72" s="30">
        <f>IFERROR(__xludf.DUMMYFUNCTION("""COMPUTED_VALUE"""),10.0)</f>
        <v>10</v>
      </c>
      <c r="W72" s="29">
        <f>IFERROR(__xludf.DUMMYFUNCTION("""COMPUTED_VALUE"""),2.0)</f>
        <v>2</v>
      </c>
      <c r="X72" s="30">
        <f>IFERROR(__xludf.DUMMYFUNCTION("""COMPUTED_VALUE"""),1.0)</f>
        <v>1</v>
      </c>
      <c r="Y72" s="30">
        <f>IFERROR(__xludf.DUMMYFUNCTION("""COMPUTED_VALUE"""),2.0)</f>
        <v>2</v>
      </c>
      <c r="Z72" s="30">
        <f>IFERROR(__xludf.DUMMYFUNCTION("""COMPUTED_VALUE"""),5.0)</f>
        <v>5</v>
      </c>
      <c r="AA72" s="30">
        <f>IFERROR(__xludf.DUMMYFUNCTION("""COMPUTED_VALUE"""),2.0)</f>
        <v>2</v>
      </c>
      <c r="AB72" s="30">
        <f>IFERROR(__xludf.DUMMYFUNCTION("""COMPUTED_VALUE"""),2.0)</f>
        <v>2</v>
      </c>
      <c r="AC72" s="31">
        <f>IFERROR(__xludf.DUMMYFUNCTION("""COMPUTED_VALUE"""),5.0)</f>
        <v>5</v>
      </c>
      <c r="AD72" s="29">
        <f>IFERROR(__xludf.DUMMYFUNCTION("""COMPUTED_VALUE"""),2.0)</f>
        <v>2</v>
      </c>
      <c r="AE72" s="30">
        <f>IFERROR(__xludf.DUMMYFUNCTION("""COMPUTED_VALUE"""),5.0)</f>
        <v>5</v>
      </c>
      <c r="AF72" s="30">
        <f>IFERROR(__xludf.DUMMYFUNCTION("""COMPUTED_VALUE"""),2.0)</f>
        <v>2</v>
      </c>
      <c r="AG72" s="30">
        <f>IFERROR(__xludf.DUMMYFUNCTION("""COMPUTED_VALUE"""),3.0)</f>
        <v>3</v>
      </c>
      <c r="AH72" s="30">
        <f>IFERROR(__xludf.DUMMYFUNCTION("""COMPUTED_VALUE"""),0.0)</f>
        <v>0</v>
      </c>
      <c r="AI72" s="31">
        <f>IFERROR(__xludf.DUMMYFUNCTION("""COMPUTED_VALUE"""),5.0)</f>
        <v>5</v>
      </c>
      <c r="AJ72" s="30">
        <f>IFERROR(__xludf.DUMMYFUNCTION("""COMPUTED_VALUE"""),0.0)</f>
        <v>0</v>
      </c>
      <c r="AK72" s="30">
        <f>IFERROR(__xludf.DUMMYFUNCTION("""COMPUTED_VALUE"""),0.0)</f>
        <v>0</v>
      </c>
      <c r="AL72" s="29">
        <f>IFERROR(__xludf.DUMMYFUNCTION("""COMPUTED_VALUE"""),0.0)</f>
        <v>0</v>
      </c>
      <c r="AM72" s="30">
        <f>IFERROR(__xludf.DUMMYFUNCTION("""COMPUTED_VALUE"""),0.0)</f>
        <v>0</v>
      </c>
      <c r="AN72" s="30">
        <f>IFERROR(__xludf.DUMMYFUNCTION("""COMPUTED_VALUE"""),0.0)</f>
        <v>0</v>
      </c>
      <c r="AO72" s="32">
        <f>IFERROR(__xludf.DUMMYFUNCTION("""COMPUTED_VALUE"""),2.0)</f>
        <v>2</v>
      </c>
      <c r="AP72" s="30">
        <f>IFERROR(__xludf.DUMMYFUNCTION("""COMPUTED_VALUE"""),0.0)</f>
        <v>0</v>
      </c>
      <c r="AQ72" s="30">
        <f>IFERROR(__xludf.DUMMYFUNCTION("""COMPUTED_VALUE"""),36.0)</f>
        <v>36</v>
      </c>
      <c r="AR72" s="30">
        <f>IFERROR(__xludf.DUMMYFUNCTION("""COMPUTED_VALUE"""),0.0)</f>
        <v>0</v>
      </c>
      <c r="AS72" s="29">
        <f>IFERROR(__xludf.DUMMYFUNCTION("""COMPUTED_VALUE"""),0.0)</f>
        <v>0</v>
      </c>
      <c r="AT72" s="29">
        <f>IFERROR(__xludf.DUMMYFUNCTION("""COMPUTED_VALUE"""),0.0)</f>
        <v>0</v>
      </c>
    </row>
    <row r="73">
      <c r="A73" s="33" t="str">
        <f>IFERROR(__xludf.DUMMYFUNCTION("""COMPUTED_VALUE"""),"Власюк Виктория")</f>
        <v>Власюк Виктория</v>
      </c>
      <c r="B73" s="29">
        <f>IFERROR(__xludf.DUMMYFUNCTION("""COMPUTED_VALUE"""),121.0)</f>
        <v>121</v>
      </c>
      <c r="C73" s="30">
        <f>IFERROR(__xludf.DUMMYFUNCTION("""COMPUTED_VALUE"""),26.0)</f>
        <v>26</v>
      </c>
      <c r="D73" s="30">
        <f>IFERROR(__xludf.DUMMYFUNCTION("""COMPUTED_VALUE"""),21.0)</f>
        <v>21</v>
      </c>
      <c r="E73" s="30">
        <f>IFERROR(__xludf.DUMMYFUNCTION("""COMPUTED_VALUE"""),31.0)</f>
        <v>31</v>
      </c>
      <c r="F73" s="29">
        <f>IFERROR(__xludf.DUMMYFUNCTION("""COMPUTED_VALUE"""),43.0)</f>
        <v>43</v>
      </c>
      <c r="G73" s="30">
        <f>IFERROR(__xludf.DUMMYFUNCTION("""COMPUTED_VALUE"""),22.0)</f>
        <v>22</v>
      </c>
      <c r="H73" s="30">
        <f>IFERROR(__xludf.DUMMYFUNCTION("""COMPUTED_VALUE"""),4.0)</f>
        <v>4</v>
      </c>
      <c r="I73" s="30">
        <f>IFERROR(__xludf.DUMMYFUNCTION("""COMPUTED_VALUE"""),12.0)</f>
        <v>12</v>
      </c>
      <c r="J73" s="30">
        <f>IFERROR(__xludf.DUMMYFUNCTION("""COMPUTED_VALUE"""),9.0)</f>
        <v>9</v>
      </c>
      <c r="K73" s="30">
        <f>IFERROR(__xludf.DUMMYFUNCTION("""COMPUTED_VALUE"""),7.0)</f>
        <v>7</v>
      </c>
      <c r="L73" s="30">
        <f>IFERROR(__xludf.DUMMYFUNCTION("""COMPUTED_VALUE"""),12.0)</f>
        <v>12</v>
      </c>
      <c r="M73" s="30">
        <f>IFERROR(__xludf.DUMMYFUNCTION("""COMPUTED_VALUE"""),12.0)</f>
        <v>12</v>
      </c>
      <c r="N73" s="30">
        <f>IFERROR(__xludf.DUMMYFUNCTION("""COMPUTED_VALUE"""),12.0)</f>
        <v>12</v>
      </c>
      <c r="O73" s="30">
        <f>IFERROR(__xludf.DUMMYFUNCTION("""COMPUTED_VALUE"""),2.0)</f>
        <v>2</v>
      </c>
      <c r="P73" s="29">
        <f>IFERROR(__xludf.DUMMYFUNCTION("""COMPUTED_VALUE"""),29.0)</f>
        <v>29</v>
      </c>
      <c r="Q73" s="30">
        <f>IFERROR(__xludf.DUMMYFUNCTION("""COMPUTED_VALUE"""),10.0)</f>
        <v>10</v>
      </c>
      <c r="R73" s="30">
        <f>IFERROR(__xludf.DUMMYFUNCTION("""COMPUTED_VALUE"""),10.0)</f>
        <v>10</v>
      </c>
      <c r="S73" s="30">
        <f>IFERROR(__xludf.DUMMYFUNCTION("""COMPUTED_VALUE"""),2.0)</f>
        <v>2</v>
      </c>
      <c r="T73" s="31">
        <f>IFERROR(__xludf.DUMMYFUNCTION("""COMPUTED_VALUE"""),2.0)</f>
        <v>2</v>
      </c>
      <c r="U73" s="29">
        <f>IFERROR(__xludf.DUMMYFUNCTION("""COMPUTED_VALUE"""),2.0)</f>
        <v>2</v>
      </c>
      <c r="V73" s="30">
        <f>IFERROR(__xludf.DUMMYFUNCTION("""COMPUTED_VALUE"""),10.0)</f>
        <v>10</v>
      </c>
      <c r="W73" s="29">
        <f>IFERROR(__xludf.DUMMYFUNCTION("""COMPUTED_VALUE"""),2.0)</f>
        <v>2</v>
      </c>
      <c r="X73" s="30">
        <f>IFERROR(__xludf.DUMMYFUNCTION("""COMPUTED_VALUE"""),2.0)</f>
        <v>2</v>
      </c>
      <c r="Y73" s="30">
        <f>IFERROR(__xludf.DUMMYFUNCTION("""COMPUTED_VALUE"""),0.0)</f>
        <v>0</v>
      </c>
      <c r="Z73" s="30">
        <f>IFERROR(__xludf.DUMMYFUNCTION("""COMPUTED_VALUE"""),3.0)</f>
        <v>3</v>
      </c>
      <c r="AA73" s="30">
        <f>IFERROR(__xludf.DUMMYFUNCTION("""COMPUTED_VALUE"""),2.0)</f>
        <v>2</v>
      </c>
      <c r="AB73" s="30">
        <f>IFERROR(__xludf.DUMMYFUNCTION("""COMPUTED_VALUE"""),2.0)</f>
        <v>2</v>
      </c>
      <c r="AC73" s="31">
        <f>IFERROR(__xludf.DUMMYFUNCTION("""COMPUTED_VALUE"""),5.0)</f>
        <v>5</v>
      </c>
      <c r="AD73" s="29">
        <f>IFERROR(__xludf.DUMMYFUNCTION("""COMPUTED_VALUE"""),2.0)</f>
        <v>2</v>
      </c>
      <c r="AE73" s="30">
        <f>IFERROR(__xludf.DUMMYFUNCTION("""COMPUTED_VALUE"""),5.0)</f>
        <v>5</v>
      </c>
      <c r="AF73" s="30">
        <f>IFERROR(__xludf.DUMMYFUNCTION("""COMPUTED_VALUE"""),2.0)</f>
        <v>2</v>
      </c>
      <c r="AG73" s="30">
        <f>IFERROR(__xludf.DUMMYFUNCTION("""COMPUTED_VALUE"""),3.0)</f>
        <v>3</v>
      </c>
      <c r="AH73" s="30">
        <f>IFERROR(__xludf.DUMMYFUNCTION("""COMPUTED_VALUE"""),2.0)</f>
        <v>2</v>
      </c>
      <c r="AI73" s="31">
        <f>IFERROR(__xludf.DUMMYFUNCTION("""COMPUTED_VALUE"""),5.0)</f>
        <v>5</v>
      </c>
      <c r="AJ73" s="30">
        <f>IFERROR(__xludf.DUMMYFUNCTION("""COMPUTED_VALUE"""),3.0)</f>
        <v>3</v>
      </c>
      <c r="AK73" s="30">
        <f>IFERROR(__xludf.DUMMYFUNCTION("""COMPUTED_VALUE"""),2.0)</f>
        <v>2</v>
      </c>
      <c r="AL73" s="29">
        <f>IFERROR(__xludf.DUMMYFUNCTION("""COMPUTED_VALUE"""),2.0)</f>
        <v>2</v>
      </c>
      <c r="AM73" s="30">
        <f>IFERROR(__xludf.DUMMYFUNCTION("""COMPUTED_VALUE"""),10.0)</f>
        <v>10</v>
      </c>
      <c r="AN73" s="30">
        <f>IFERROR(__xludf.DUMMYFUNCTION("""COMPUTED_VALUE"""),2.0)</f>
        <v>2</v>
      </c>
      <c r="AO73" s="32">
        <f>IFERROR(__xludf.DUMMYFUNCTION("""COMPUTED_VALUE"""),2.0)</f>
        <v>2</v>
      </c>
      <c r="AP73" s="30">
        <f>IFERROR(__xludf.DUMMYFUNCTION("""COMPUTED_VALUE"""),5.0)</f>
        <v>5</v>
      </c>
      <c r="AQ73" s="30">
        <f>IFERROR(__xludf.DUMMYFUNCTION("""COMPUTED_VALUE"""),20.0)</f>
        <v>20</v>
      </c>
      <c r="AR73" s="30">
        <f>IFERROR(__xludf.DUMMYFUNCTION("""COMPUTED_VALUE"""),2.0)</f>
        <v>2</v>
      </c>
      <c r="AS73" s="29">
        <f>IFERROR(__xludf.DUMMYFUNCTION("""COMPUTED_VALUE"""),2.0)</f>
        <v>2</v>
      </c>
      <c r="AT73" s="29">
        <f>IFERROR(__xludf.DUMMYFUNCTION("""COMPUTED_VALUE"""),0.0)</f>
        <v>0</v>
      </c>
    </row>
    <row r="74">
      <c r="A74" s="33" t="str">
        <f>IFERROR(__xludf.DUMMYFUNCTION("""COMPUTED_VALUE"""),"Загороднев Даниил")</f>
        <v>Загороднев Даниил</v>
      </c>
      <c r="B74" s="29">
        <f>IFERROR(__xludf.DUMMYFUNCTION("""COMPUTED_VALUE"""),59.0)</f>
        <v>59</v>
      </c>
      <c r="C74" s="30">
        <f>IFERROR(__xludf.DUMMYFUNCTION("""COMPUTED_VALUE"""),10.0)</f>
        <v>10</v>
      </c>
      <c r="D74" s="30">
        <f>IFERROR(__xludf.DUMMYFUNCTION("""COMPUTED_VALUE"""),14.0)</f>
        <v>14</v>
      </c>
      <c r="E74" s="30">
        <f>IFERROR(__xludf.DUMMYFUNCTION("""COMPUTED_VALUE"""),20.0)</f>
        <v>20</v>
      </c>
      <c r="F74" s="29">
        <f>IFERROR(__xludf.DUMMYFUNCTION("""COMPUTED_VALUE"""),15.0)</f>
        <v>15</v>
      </c>
      <c r="G74" s="30">
        <f>IFERROR(__xludf.DUMMYFUNCTION("""COMPUTED_VALUE"""),10.0)</f>
        <v>10</v>
      </c>
      <c r="H74" s="30">
        <f>IFERROR(__xludf.DUMMYFUNCTION("""COMPUTED_VALUE"""),0.0)</f>
        <v>0</v>
      </c>
      <c r="I74" s="30">
        <f>IFERROR(__xludf.DUMMYFUNCTION("""COMPUTED_VALUE"""),10.0)</f>
        <v>10</v>
      </c>
      <c r="J74" s="30">
        <f>IFERROR(__xludf.DUMMYFUNCTION("""COMPUTED_VALUE"""),4.0)</f>
        <v>4</v>
      </c>
      <c r="K74" s="30">
        <f>IFERROR(__xludf.DUMMYFUNCTION("""COMPUTED_VALUE"""),5.0)</f>
        <v>5</v>
      </c>
      <c r="L74" s="30">
        <f>IFERROR(__xludf.DUMMYFUNCTION("""COMPUTED_VALUE"""),10.0)</f>
        <v>10</v>
      </c>
      <c r="M74" s="30">
        <f>IFERROR(__xludf.DUMMYFUNCTION("""COMPUTED_VALUE"""),5.0)</f>
        <v>5</v>
      </c>
      <c r="N74" s="30">
        <f>IFERROR(__xludf.DUMMYFUNCTION("""COMPUTED_VALUE"""),10.0)</f>
        <v>10</v>
      </c>
      <c r="O74" s="30">
        <f>IFERROR(__xludf.DUMMYFUNCTION("""COMPUTED_VALUE"""),0.0)</f>
        <v>0</v>
      </c>
      <c r="P74" s="29">
        <f>IFERROR(__xludf.DUMMYFUNCTION("""COMPUTED_VALUE"""),5.0)</f>
        <v>5</v>
      </c>
      <c r="Q74" s="30">
        <f>IFERROR(__xludf.DUMMYFUNCTION("""COMPUTED_VALUE"""),10.0)</f>
        <v>10</v>
      </c>
      <c r="R74" s="30">
        <f>IFERROR(__xludf.DUMMYFUNCTION("""COMPUTED_VALUE"""),0.0)</f>
        <v>0</v>
      </c>
      <c r="S74" s="30">
        <f>IFERROR(__xludf.DUMMYFUNCTION("""COMPUTED_VALUE"""),0.0)</f>
        <v>0</v>
      </c>
      <c r="T74" s="31">
        <f>IFERROR(__xludf.DUMMYFUNCTION("""COMPUTED_VALUE"""),0.0)</f>
        <v>0</v>
      </c>
      <c r="U74" s="29">
        <f>IFERROR(__xludf.DUMMYFUNCTION("""COMPUTED_VALUE"""),0.0)</f>
        <v>0</v>
      </c>
      <c r="V74" s="30">
        <f>IFERROR(__xludf.DUMMYFUNCTION("""COMPUTED_VALUE"""),10.0)</f>
        <v>10</v>
      </c>
      <c r="W74" s="29">
        <f>IFERROR(__xludf.DUMMYFUNCTION("""COMPUTED_VALUE"""),0.0)</f>
        <v>0</v>
      </c>
      <c r="X74" s="30">
        <f>IFERROR(__xludf.DUMMYFUNCTION("""COMPUTED_VALUE"""),2.0)</f>
        <v>2</v>
      </c>
      <c r="Y74" s="30">
        <f>IFERROR(__xludf.DUMMYFUNCTION("""COMPUTED_VALUE"""),2.0)</f>
        <v>2</v>
      </c>
      <c r="Z74" s="30">
        <f>IFERROR(__xludf.DUMMYFUNCTION("""COMPUTED_VALUE"""),0.0)</f>
        <v>0</v>
      </c>
      <c r="AA74" s="30">
        <f>IFERROR(__xludf.DUMMYFUNCTION("""COMPUTED_VALUE"""),0.0)</f>
        <v>0</v>
      </c>
      <c r="AB74" s="30">
        <f>IFERROR(__xludf.DUMMYFUNCTION("""COMPUTED_VALUE"""),0.0)</f>
        <v>0</v>
      </c>
      <c r="AC74" s="31">
        <f>IFERROR(__xludf.DUMMYFUNCTION("""COMPUTED_VALUE"""),5.0)</f>
        <v>5</v>
      </c>
      <c r="AD74" s="29">
        <f>IFERROR(__xludf.DUMMYFUNCTION("""COMPUTED_VALUE"""),0.0)</f>
        <v>0</v>
      </c>
      <c r="AE74" s="30">
        <f>IFERROR(__xludf.DUMMYFUNCTION("""COMPUTED_VALUE"""),5.0)</f>
        <v>5</v>
      </c>
      <c r="AF74" s="30">
        <f>IFERROR(__xludf.DUMMYFUNCTION("""COMPUTED_VALUE"""),2.0)</f>
        <v>2</v>
      </c>
      <c r="AG74" s="30">
        <f>IFERROR(__xludf.DUMMYFUNCTION("""COMPUTED_VALUE"""),3.0)</f>
        <v>3</v>
      </c>
      <c r="AH74" s="30">
        <f>IFERROR(__xludf.DUMMYFUNCTION("""COMPUTED_VALUE"""),0.0)</f>
        <v>0</v>
      </c>
      <c r="AI74" s="31">
        <f>IFERROR(__xludf.DUMMYFUNCTION("""COMPUTED_VALUE"""),5.0)</f>
        <v>5</v>
      </c>
      <c r="AJ74" s="30">
        <f>IFERROR(__xludf.DUMMYFUNCTION("""COMPUTED_VALUE"""),0.0)</f>
        <v>0</v>
      </c>
      <c r="AK74" s="30">
        <f>IFERROR(__xludf.DUMMYFUNCTION("""COMPUTED_VALUE"""),0.0)</f>
        <v>0</v>
      </c>
      <c r="AL74" s="29">
        <f>IFERROR(__xludf.DUMMYFUNCTION("""COMPUTED_VALUE"""),0.0)</f>
        <v>0</v>
      </c>
      <c r="AM74" s="30">
        <f>IFERROR(__xludf.DUMMYFUNCTION("""COMPUTED_VALUE"""),10.0)</f>
        <v>10</v>
      </c>
      <c r="AN74" s="30">
        <f>IFERROR(__xludf.DUMMYFUNCTION("""COMPUTED_VALUE"""),0.0)</f>
        <v>0</v>
      </c>
      <c r="AO74" s="32">
        <f>IFERROR(__xludf.DUMMYFUNCTION("""COMPUTED_VALUE"""),0.0)</f>
        <v>0</v>
      </c>
      <c r="AP74" s="30">
        <f>IFERROR(__xludf.DUMMYFUNCTION("""COMPUTED_VALUE"""),5.0)</f>
        <v>5</v>
      </c>
      <c r="AQ74" s="30">
        <f>IFERROR(__xludf.DUMMYFUNCTION("""COMPUTED_VALUE"""),0.0)</f>
        <v>0</v>
      </c>
      <c r="AR74" s="30">
        <f>IFERROR(__xludf.DUMMYFUNCTION("""COMPUTED_VALUE"""),0.0)</f>
        <v>0</v>
      </c>
      <c r="AS74" s="29">
        <f>IFERROR(__xludf.DUMMYFUNCTION("""COMPUTED_VALUE"""),0.0)</f>
        <v>0</v>
      </c>
      <c r="AT74" s="29">
        <f>IFERROR(__xludf.DUMMYFUNCTION("""COMPUTED_VALUE"""),0.0)</f>
        <v>0</v>
      </c>
    </row>
    <row r="75">
      <c r="A75" s="33" t="str">
        <f>IFERROR(__xludf.DUMMYFUNCTION("""COMPUTED_VALUE"""),"Вершинина Елена")</f>
        <v>Вершинина Елена</v>
      </c>
      <c r="B75" s="29">
        <f>IFERROR(__xludf.DUMMYFUNCTION("""COMPUTED_VALUE"""),100.0)</f>
        <v>100</v>
      </c>
      <c r="C75" s="30">
        <f>IFERROR(__xludf.DUMMYFUNCTION("""COMPUTED_VALUE"""),20.0)</f>
        <v>20</v>
      </c>
      <c r="D75" s="30">
        <f>IFERROR(__xludf.DUMMYFUNCTION("""COMPUTED_VALUE"""),19.0)</f>
        <v>19</v>
      </c>
      <c r="E75" s="30">
        <f>IFERROR(__xludf.DUMMYFUNCTION("""COMPUTED_VALUE"""),17.0)</f>
        <v>17</v>
      </c>
      <c r="F75" s="29">
        <f>IFERROR(__xludf.DUMMYFUNCTION("""COMPUTED_VALUE"""),44.0)</f>
        <v>44</v>
      </c>
      <c r="G75" s="30">
        <f>IFERROR(__xludf.DUMMYFUNCTION("""COMPUTED_VALUE"""),20.0)</f>
        <v>20</v>
      </c>
      <c r="H75" s="30">
        <f>IFERROR(__xludf.DUMMYFUNCTION("""COMPUTED_VALUE"""),0.0)</f>
        <v>0</v>
      </c>
      <c r="I75" s="30">
        <f>IFERROR(__xludf.DUMMYFUNCTION("""COMPUTED_VALUE"""),10.0)</f>
        <v>10</v>
      </c>
      <c r="J75" s="30">
        <f>IFERROR(__xludf.DUMMYFUNCTION("""COMPUTED_VALUE"""),9.0)</f>
        <v>9</v>
      </c>
      <c r="K75" s="30">
        <f>IFERROR(__xludf.DUMMYFUNCTION("""COMPUTED_VALUE"""),7.0)</f>
        <v>7</v>
      </c>
      <c r="L75" s="30">
        <f>IFERROR(__xludf.DUMMYFUNCTION("""COMPUTED_VALUE"""),10.0)</f>
        <v>10</v>
      </c>
      <c r="M75" s="30">
        <f>IFERROR(__xludf.DUMMYFUNCTION("""COMPUTED_VALUE"""),0.0)</f>
        <v>0</v>
      </c>
      <c r="N75" s="30">
        <f>IFERROR(__xludf.DUMMYFUNCTION("""COMPUTED_VALUE"""),2.0)</f>
        <v>2</v>
      </c>
      <c r="O75" s="30">
        <f>IFERROR(__xludf.DUMMYFUNCTION("""COMPUTED_VALUE"""),2.0)</f>
        <v>2</v>
      </c>
      <c r="P75" s="29">
        <f>IFERROR(__xludf.DUMMYFUNCTION("""COMPUTED_VALUE"""),40.0)</f>
        <v>40</v>
      </c>
      <c r="Q75" s="30">
        <f>IFERROR(__xludf.DUMMYFUNCTION("""COMPUTED_VALUE"""),10.0)</f>
        <v>10</v>
      </c>
      <c r="R75" s="30">
        <f>IFERROR(__xludf.DUMMYFUNCTION("""COMPUTED_VALUE"""),10.0)</f>
        <v>10</v>
      </c>
      <c r="S75" s="30">
        <f>IFERROR(__xludf.DUMMYFUNCTION("""COMPUTED_VALUE"""),0.0)</f>
        <v>0</v>
      </c>
      <c r="T75" s="31">
        <f>IFERROR(__xludf.DUMMYFUNCTION("""COMPUTED_VALUE"""),0.0)</f>
        <v>0</v>
      </c>
      <c r="U75" s="29">
        <f>IFERROR(__xludf.DUMMYFUNCTION("""COMPUTED_VALUE"""),0.0)</f>
        <v>0</v>
      </c>
      <c r="V75" s="30">
        <f>IFERROR(__xludf.DUMMYFUNCTION("""COMPUTED_VALUE"""),10.0)</f>
        <v>10</v>
      </c>
      <c r="W75" s="29">
        <f>IFERROR(__xludf.DUMMYFUNCTION("""COMPUTED_VALUE"""),0.0)</f>
        <v>0</v>
      </c>
      <c r="X75" s="30">
        <f>IFERROR(__xludf.DUMMYFUNCTION("""COMPUTED_VALUE"""),2.0)</f>
        <v>2</v>
      </c>
      <c r="Y75" s="30">
        <f>IFERROR(__xludf.DUMMYFUNCTION("""COMPUTED_VALUE"""),3.0)</f>
        <v>3</v>
      </c>
      <c r="Z75" s="30">
        <f>IFERROR(__xludf.DUMMYFUNCTION("""COMPUTED_VALUE"""),0.0)</f>
        <v>0</v>
      </c>
      <c r="AA75" s="30">
        <f>IFERROR(__xludf.DUMMYFUNCTION("""COMPUTED_VALUE"""),2.0)</f>
        <v>2</v>
      </c>
      <c r="AB75" s="30">
        <f>IFERROR(__xludf.DUMMYFUNCTION("""COMPUTED_VALUE"""),2.0)</f>
        <v>2</v>
      </c>
      <c r="AC75" s="31">
        <f>IFERROR(__xludf.DUMMYFUNCTION("""COMPUTED_VALUE"""),5.0)</f>
        <v>5</v>
      </c>
      <c r="AD75" s="29">
        <f>IFERROR(__xludf.DUMMYFUNCTION("""COMPUTED_VALUE"""),2.0)</f>
        <v>2</v>
      </c>
      <c r="AE75" s="30">
        <f>IFERROR(__xludf.DUMMYFUNCTION("""COMPUTED_VALUE"""),5.0)</f>
        <v>5</v>
      </c>
      <c r="AF75" s="30">
        <f>IFERROR(__xludf.DUMMYFUNCTION("""COMPUTED_VALUE"""),2.0)</f>
        <v>2</v>
      </c>
      <c r="AG75" s="30">
        <f>IFERROR(__xludf.DUMMYFUNCTION("""COMPUTED_VALUE"""),3.0)</f>
        <v>3</v>
      </c>
      <c r="AH75" s="30">
        <f>IFERROR(__xludf.DUMMYFUNCTION("""COMPUTED_VALUE"""),0.0)</f>
        <v>0</v>
      </c>
      <c r="AI75" s="31">
        <f>IFERROR(__xludf.DUMMYFUNCTION("""COMPUTED_VALUE"""),0.0)</f>
        <v>0</v>
      </c>
      <c r="AJ75" s="30">
        <f>IFERROR(__xludf.DUMMYFUNCTION("""COMPUTED_VALUE"""),0.0)</f>
        <v>0</v>
      </c>
      <c r="AK75" s="30">
        <f>IFERROR(__xludf.DUMMYFUNCTION("""COMPUTED_VALUE"""),0.0)</f>
        <v>0</v>
      </c>
      <c r="AL75" s="29">
        <f>IFERROR(__xludf.DUMMYFUNCTION("""COMPUTED_VALUE"""),0.0)</f>
        <v>0</v>
      </c>
      <c r="AM75" s="30">
        <f>IFERROR(__xludf.DUMMYFUNCTION("""COMPUTED_VALUE"""),0.0)</f>
        <v>0</v>
      </c>
      <c r="AN75" s="30">
        <f>IFERROR(__xludf.DUMMYFUNCTION("""COMPUTED_VALUE"""),2.0)</f>
        <v>2</v>
      </c>
      <c r="AO75" s="32">
        <f>IFERROR(__xludf.DUMMYFUNCTION("""COMPUTED_VALUE"""),2.0)</f>
        <v>2</v>
      </c>
      <c r="AP75" s="30">
        <f>IFERROR(__xludf.DUMMYFUNCTION("""COMPUTED_VALUE"""),5.0)</f>
        <v>5</v>
      </c>
      <c r="AQ75" s="30">
        <f>IFERROR(__xludf.DUMMYFUNCTION("""COMPUTED_VALUE"""),31.0)</f>
        <v>31</v>
      </c>
      <c r="AR75" s="30">
        <f>IFERROR(__xludf.DUMMYFUNCTION("""COMPUTED_VALUE"""),2.0)</f>
        <v>2</v>
      </c>
      <c r="AS75" s="29">
        <f>IFERROR(__xludf.DUMMYFUNCTION("""COMPUTED_VALUE"""),2.0)</f>
        <v>2</v>
      </c>
      <c r="AT75" s="29">
        <f>IFERROR(__xludf.DUMMYFUNCTION("""COMPUTED_VALUE"""),0.0)</f>
        <v>0</v>
      </c>
    </row>
    <row r="76">
      <c r="A76" s="33" t="str">
        <f>IFERROR(__xludf.DUMMYFUNCTION("""COMPUTED_VALUE"""),"Кузнецова Анастасия")</f>
        <v>Кузнецова Анастасия</v>
      </c>
      <c r="B76" s="29">
        <f>IFERROR(__xludf.DUMMYFUNCTION("""COMPUTED_VALUE"""),148.0)</f>
        <v>148</v>
      </c>
      <c r="C76" s="30">
        <f>IFERROR(__xludf.DUMMYFUNCTION("""COMPUTED_VALUE"""),26.0)</f>
        <v>26</v>
      </c>
      <c r="D76" s="30">
        <f>IFERROR(__xludf.DUMMYFUNCTION("""COMPUTED_VALUE"""),29.0)</f>
        <v>29</v>
      </c>
      <c r="E76" s="30">
        <f>IFERROR(__xludf.DUMMYFUNCTION("""COMPUTED_VALUE"""),38.0)</f>
        <v>38</v>
      </c>
      <c r="F76" s="29">
        <f>IFERROR(__xludf.DUMMYFUNCTION("""COMPUTED_VALUE"""),55.0)</f>
        <v>55</v>
      </c>
      <c r="G76" s="30">
        <f>IFERROR(__xludf.DUMMYFUNCTION("""COMPUTED_VALUE"""),22.0)</f>
        <v>22</v>
      </c>
      <c r="H76" s="30">
        <f>IFERROR(__xludf.DUMMYFUNCTION("""COMPUTED_VALUE"""),4.0)</f>
        <v>4</v>
      </c>
      <c r="I76" s="30">
        <f>IFERROR(__xludf.DUMMYFUNCTION("""COMPUTED_VALUE"""),12.0)</f>
        <v>12</v>
      </c>
      <c r="J76" s="30">
        <f>IFERROR(__xludf.DUMMYFUNCTION("""COMPUTED_VALUE"""),17.0)</f>
        <v>17</v>
      </c>
      <c r="K76" s="30">
        <f>IFERROR(__xludf.DUMMYFUNCTION("""COMPUTED_VALUE"""),7.0)</f>
        <v>7</v>
      </c>
      <c r="L76" s="30">
        <f>IFERROR(__xludf.DUMMYFUNCTION("""COMPUTED_VALUE"""),12.0)</f>
        <v>12</v>
      </c>
      <c r="M76" s="30">
        <f>IFERROR(__xludf.DUMMYFUNCTION("""COMPUTED_VALUE"""),19.0)</f>
        <v>19</v>
      </c>
      <c r="N76" s="30">
        <f>IFERROR(__xludf.DUMMYFUNCTION("""COMPUTED_VALUE"""),12.0)</f>
        <v>12</v>
      </c>
      <c r="O76" s="30">
        <f>IFERROR(__xludf.DUMMYFUNCTION("""COMPUTED_VALUE"""),2.0)</f>
        <v>2</v>
      </c>
      <c r="P76" s="29">
        <f>IFERROR(__xludf.DUMMYFUNCTION("""COMPUTED_VALUE"""),41.0)</f>
        <v>41</v>
      </c>
      <c r="Q76" s="30">
        <f>IFERROR(__xludf.DUMMYFUNCTION("""COMPUTED_VALUE"""),10.0)</f>
        <v>10</v>
      </c>
      <c r="R76" s="30">
        <f>IFERROR(__xludf.DUMMYFUNCTION("""COMPUTED_VALUE"""),10.0)</f>
        <v>10</v>
      </c>
      <c r="S76" s="30">
        <f>IFERROR(__xludf.DUMMYFUNCTION("""COMPUTED_VALUE"""),2.0)</f>
        <v>2</v>
      </c>
      <c r="T76" s="31">
        <f>IFERROR(__xludf.DUMMYFUNCTION("""COMPUTED_VALUE"""),2.0)</f>
        <v>2</v>
      </c>
      <c r="U76" s="29">
        <f>IFERROR(__xludf.DUMMYFUNCTION("""COMPUTED_VALUE"""),2.0)</f>
        <v>2</v>
      </c>
      <c r="V76" s="30">
        <f>IFERROR(__xludf.DUMMYFUNCTION("""COMPUTED_VALUE"""),10.0)</f>
        <v>10</v>
      </c>
      <c r="W76" s="29">
        <f>IFERROR(__xludf.DUMMYFUNCTION("""COMPUTED_VALUE"""),2.0)</f>
        <v>2</v>
      </c>
      <c r="X76" s="30">
        <f>IFERROR(__xludf.DUMMYFUNCTION("""COMPUTED_VALUE"""),2.0)</f>
        <v>2</v>
      </c>
      <c r="Y76" s="30">
        <f>IFERROR(__xludf.DUMMYFUNCTION("""COMPUTED_VALUE"""),3.0)</f>
        <v>3</v>
      </c>
      <c r="Z76" s="30">
        <f>IFERROR(__xludf.DUMMYFUNCTION("""COMPUTED_VALUE"""),8.0)</f>
        <v>8</v>
      </c>
      <c r="AA76" s="30">
        <f>IFERROR(__xludf.DUMMYFUNCTION("""COMPUTED_VALUE"""),2.0)</f>
        <v>2</v>
      </c>
      <c r="AB76" s="30">
        <f>IFERROR(__xludf.DUMMYFUNCTION("""COMPUTED_VALUE"""),2.0)</f>
        <v>2</v>
      </c>
      <c r="AC76" s="31">
        <f>IFERROR(__xludf.DUMMYFUNCTION("""COMPUTED_VALUE"""),5.0)</f>
        <v>5</v>
      </c>
      <c r="AD76" s="29">
        <f>IFERROR(__xludf.DUMMYFUNCTION("""COMPUTED_VALUE"""),2.0)</f>
        <v>2</v>
      </c>
      <c r="AE76" s="30">
        <f>IFERROR(__xludf.DUMMYFUNCTION("""COMPUTED_VALUE"""),5.0)</f>
        <v>5</v>
      </c>
      <c r="AF76" s="30">
        <f>IFERROR(__xludf.DUMMYFUNCTION("""COMPUTED_VALUE"""),2.0)</f>
        <v>2</v>
      </c>
      <c r="AG76" s="30">
        <f>IFERROR(__xludf.DUMMYFUNCTION("""COMPUTED_VALUE"""),3.0)</f>
        <v>3</v>
      </c>
      <c r="AH76" s="30">
        <f>IFERROR(__xludf.DUMMYFUNCTION("""COMPUTED_VALUE"""),2.0)</f>
        <v>2</v>
      </c>
      <c r="AI76" s="31">
        <f>IFERROR(__xludf.DUMMYFUNCTION("""COMPUTED_VALUE"""),5.0)</f>
        <v>5</v>
      </c>
      <c r="AJ76" s="30">
        <f>IFERROR(__xludf.DUMMYFUNCTION("""COMPUTED_VALUE"""),10.0)</f>
        <v>10</v>
      </c>
      <c r="AK76" s="30">
        <f>IFERROR(__xludf.DUMMYFUNCTION("""COMPUTED_VALUE"""),2.0)</f>
        <v>2</v>
      </c>
      <c r="AL76" s="29">
        <f>IFERROR(__xludf.DUMMYFUNCTION("""COMPUTED_VALUE"""),2.0)</f>
        <v>2</v>
      </c>
      <c r="AM76" s="30">
        <f>IFERROR(__xludf.DUMMYFUNCTION("""COMPUTED_VALUE"""),10.0)</f>
        <v>10</v>
      </c>
      <c r="AN76" s="30">
        <f>IFERROR(__xludf.DUMMYFUNCTION("""COMPUTED_VALUE"""),2.0)</f>
        <v>2</v>
      </c>
      <c r="AO76" s="32">
        <f>IFERROR(__xludf.DUMMYFUNCTION("""COMPUTED_VALUE"""),2.0)</f>
        <v>2</v>
      </c>
      <c r="AP76" s="30">
        <f>IFERROR(__xludf.DUMMYFUNCTION("""COMPUTED_VALUE"""),5.0)</f>
        <v>5</v>
      </c>
      <c r="AQ76" s="30">
        <f>IFERROR(__xludf.DUMMYFUNCTION("""COMPUTED_VALUE"""),32.0)</f>
        <v>32</v>
      </c>
      <c r="AR76" s="30">
        <f>IFERROR(__xludf.DUMMYFUNCTION("""COMPUTED_VALUE"""),2.0)</f>
        <v>2</v>
      </c>
      <c r="AS76" s="29">
        <f>IFERROR(__xludf.DUMMYFUNCTION("""COMPUTED_VALUE"""),2.0)</f>
        <v>2</v>
      </c>
      <c r="AT76" s="29">
        <f>IFERROR(__xludf.DUMMYFUNCTION("""COMPUTED_VALUE"""),0.0)</f>
        <v>0</v>
      </c>
    </row>
    <row r="77">
      <c r="A77" s="33" t="str">
        <f>IFERROR(__xludf.DUMMYFUNCTION("""COMPUTED_VALUE"""),"Саламатина Светлана")</f>
        <v>Саламатина Светлана</v>
      </c>
      <c r="B77" s="29">
        <f>IFERROR(__xludf.DUMMYFUNCTION("""COMPUTED_VALUE"""),49.0)</f>
        <v>49</v>
      </c>
      <c r="C77" s="30">
        <f>IFERROR(__xludf.DUMMYFUNCTION("""COMPUTED_VALUE"""),26.0)</f>
        <v>26</v>
      </c>
      <c r="D77" s="30">
        <f>IFERROR(__xludf.DUMMYFUNCTION("""COMPUTED_VALUE"""),16.0)</f>
        <v>16</v>
      </c>
      <c r="E77" s="30">
        <f>IFERROR(__xludf.DUMMYFUNCTION("""COMPUTED_VALUE"""),7.0)</f>
        <v>7</v>
      </c>
      <c r="F77" s="29">
        <f>IFERROR(__xludf.DUMMYFUNCTION("""COMPUTED_VALUE"""),0.0)</f>
        <v>0</v>
      </c>
      <c r="G77" s="30">
        <f>IFERROR(__xludf.DUMMYFUNCTION("""COMPUTED_VALUE"""),22.0)</f>
        <v>22</v>
      </c>
      <c r="H77" s="30">
        <f>IFERROR(__xludf.DUMMYFUNCTION("""COMPUTED_VALUE"""),4.0)</f>
        <v>4</v>
      </c>
      <c r="I77" s="30">
        <f>IFERROR(__xludf.DUMMYFUNCTION("""COMPUTED_VALUE"""),12.0)</f>
        <v>12</v>
      </c>
      <c r="J77" s="30">
        <f>IFERROR(__xludf.DUMMYFUNCTION("""COMPUTED_VALUE"""),4.0)</f>
        <v>4</v>
      </c>
      <c r="K77" s="30">
        <f>IFERROR(__xludf.DUMMYFUNCTION("""COMPUTED_VALUE"""),5.0)</f>
        <v>5</v>
      </c>
      <c r="L77" s="30">
        <f>IFERROR(__xludf.DUMMYFUNCTION("""COMPUTED_VALUE"""),2.0)</f>
        <v>2</v>
      </c>
      <c r="M77" s="30">
        <f>IFERROR(__xludf.DUMMYFUNCTION("""COMPUTED_VALUE"""),0.0)</f>
        <v>0</v>
      </c>
      <c r="N77" s="30">
        <f>IFERROR(__xludf.DUMMYFUNCTION("""COMPUTED_VALUE"""),0.0)</f>
        <v>0</v>
      </c>
      <c r="O77" s="30">
        <f>IFERROR(__xludf.DUMMYFUNCTION("""COMPUTED_VALUE"""),0.0)</f>
        <v>0</v>
      </c>
      <c r="P77" s="29">
        <f>IFERROR(__xludf.DUMMYFUNCTION("""COMPUTED_VALUE"""),0.0)</f>
        <v>0</v>
      </c>
      <c r="Q77" s="30">
        <f>IFERROR(__xludf.DUMMYFUNCTION("""COMPUTED_VALUE"""),10.0)</f>
        <v>10</v>
      </c>
      <c r="R77" s="30">
        <f>IFERROR(__xludf.DUMMYFUNCTION("""COMPUTED_VALUE"""),10.0)</f>
        <v>10</v>
      </c>
      <c r="S77" s="30">
        <f>IFERROR(__xludf.DUMMYFUNCTION("""COMPUTED_VALUE"""),2.0)</f>
        <v>2</v>
      </c>
      <c r="T77" s="31">
        <f>IFERROR(__xludf.DUMMYFUNCTION("""COMPUTED_VALUE"""),2.0)</f>
        <v>2</v>
      </c>
      <c r="U77" s="29">
        <f>IFERROR(__xludf.DUMMYFUNCTION("""COMPUTED_VALUE"""),2.0)</f>
        <v>2</v>
      </c>
      <c r="V77" s="30">
        <f>IFERROR(__xludf.DUMMYFUNCTION("""COMPUTED_VALUE"""),10.0)</f>
        <v>10</v>
      </c>
      <c r="W77" s="29">
        <f>IFERROR(__xludf.DUMMYFUNCTION("""COMPUTED_VALUE"""),2.0)</f>
        <v>2</v>
      </c>
      <c r="X77" s="30">
        <f>IFERROR(__xludf.DUMMYFUNCTION("""COMPUTED_VALUE"""),2.0)</f>
        <v>2</v>
      </c>
      <c r="Y77" s="30">
        <f>IFERROR(__xludf.DUMMYFUNCTION("""COMPUTED_VALUE"""),2.0)</f>
        <v>2</v>
      </c>
      <c r="Z77" s="30">
        <f>IFERROR(__xludf.DUMMYFUNCTION("""COMPUTED_VALUE"""),0.0)</f>
        <v>0</v>
      </c>
      <c r="AA77" s="30">
        <f>IFERROR(__xludf.DUMMYFUNCTION("""COMPUTED_VALUE"""),0.0)</f>
        <v>0</v>
      </c>
      <c r="AB77" s="30">
        <f>IFERROR(__xludf.DUMMYFUNCTION("""COMPUTED_VALUE"""),0.0)</f>
        <v>0</v>
      </c>
      <c r="AC77" s="31">
        <f>IFERROR(__xludf.DUMMYFUNCTION("""COMPUTED_VALUE"""),5.0)</f>
        <v>5</v>
      </c>
      <c r="AD77" s="29">
        <f>IFERROR(__xludf.DUMMYFUNCTION("""COMPUTED_VALUE"""),0.0)</f>
        <v>0</v>
      </c>
      <c r="AE77" s="30">
        <f>IFERROR(__xludf.DUMMYFUNCTION("""COMPUTED_VALUE"""),0.0)</f>
        <v>0</v>
      </c>
      <c r="AF77" s="30">
        <f>IFERROR(__xludf.DUMMYFUNCTION("""COMPUTED_VALUE"""),1.0)</f>
        <v>1</v>
      </c>
      <c r="AG77" s="30">
        <f>IFERROR(__xludf.DUMMYFUNCTION("""COMPUTED_VALUE"""),1.0)</f>
        <v>1</v>
      </c>
      <c r="AH77" s="30">
        <f>IFERROR(__xludf.DUMMYFUNCTION("""COMPUTED_VALUE"""),0.0)</f>
        <v>0</v>
      </c>
      <c r="AI77" s="31">
        <f>IFERROR(__xludf.DUMMYFUNCTION("""COMPUTED_VALUE"""),0.0)</f>
        <v>0</v>
      </c>
      <c r="AJ77" s="30">
        <f>IFERROR(__xludf.DUMMYFUNCTION("""COMPUTED_VALUE"""),0.0)</f>
        <v>0</v>
      </c>
      <c r="AK77" s="30">
        <f>IFERROR(__xludf.DUMMYFUNCTION("""COMPUTED_VALUE"""),0.0)</f>
        <v>0</v>
      </c>
      <c r="AL77" s="29">
        <f>IFERROR(__xludf.DUMMYFUNCTION("""COMPUTED_VALUE"""),0.0)</f>
        <v>0</v>
      </c>
      <c r="AM77" s="30">
        <f>IFERROR(__xludf.DUMMYFUNCTION("""COMPUTED_VALUE"""),0.0)</f>
        <v>0</v>
      </c>
      <c r="AN77" s="30">
        <f>IFERROR(__xludf.DUMMYFUNCTION("""COMPUTED_VALUE"""),0.0)</f>
        <v>0</v>
      </c>
      <c r="AO77" s="32">
        <f>IFERROR(__xludf.DUMMYFUNCTION("""COMPUTED_VALUE"""),0.0)</f>
        <v>0</v>
      </c>
      <c r="AP77" s="30">
        <f>IFERROR(__xludf.DUMMYFUNCTION("""COMPUTED_VALUE"""),0.0)</f>
        <v>0</v>
      </c>
      <c r="AQ77" s="30">
        <f>IFERROR(__xludf.DUMMYFUNCTION("""COMPUTED_VALUE"""),0.0)</f>
        <v>0</v>
      </c>
      <c r="AR77" s="30">
        <f>IFERROR(__xludf.DUMMYFUNCTION("""COMPUTED_VALUE"""),0.0)</f>
        <v>0</v>
      </c>
      <c r="AS77" s="29">
        <f>IFERROR(__xludf.DUMMYFUNCTION("""COMPUTED_VALUE"""),0.0)</f>
        <v>0</v>
      </c>
      <c r="AT77" s="29">
        <f>IFERROR(__xludf.DUMMYFUNCTION("""COMPUTED_VALUE"""),0.0)</f>
        <v>0</v>
      </c>
    </row>
    <row r="78">
      <c r="A78" s="33" t="str">
        <f>IFERROR(__xludf.DUMMYFUNCTION("""COMPUTED_VALUE"""),"Четвериков Алексей")</f>
        <v>Четвериков Алексей</v>
      </c>
      <c r="B78" s="29">
        <f>IFERROR(__xludf.DUMMYFUNCTION("""COMPUTED_VALUE"""),97.0)</f>
        <v>97</v>
      </c>
      <c r="C78" s="30">
        <f>IFERROR(__xludf.DUMMYFUNCTION("""COMPUTED_VALUE"""),20.0)</f>
        <v>20</v>
      </c>
      <c r="D78" s="30">
        <f>IFERROR(__xludf.DUMMYFUNCTION("""COMPUTED_VALUE"""),5.0)</f>
        <v>5</v>
      </c>
      <c r="E78" s="30">
        <f>IFERROR(__xludf.DUMMYFUNCTION("""COMPUTED_VALUE"""),20.0)</f>
        <v>20</v>
      </c>
      <c r="F78" s="29">
        <f>IFERROR(__xludf.DUMMYFUNCTION("""COMPUTED_VALUE"""),52.0)</f>
        <v>52</v>
      </c>
      <c r="G78" s="30">
        <f>IFERROR(__xludf.DUMMYFUNCTION("""COMPUTED_VALUE"""),20.0)</f>
        <v>20</v>
      </c>
      <c r="H78" s="30">
        <f>IFERROR(__xludf.DUMMYFUNCTION("""COMPUTED_VALUE"""),0.0)</f>
        <v>0</v>
      </c>
      <c r="I78" s="30">
        <f>IFERROR(__xludf.DUMMYFUNCTION("""COMPUTED_VALUE"""),0.0)</f>
        <v>0</v>
      </c>
      <c r="J78" s="30">
        <f>IFERROR(__xludf.DUMMYFUNCTION("""COMPUTED_VALUE"""),5.0)</f>
        <v>5</v>
      </c>
      <c r="K78" s="30">
        <f>IFERROR(__xludf.DUMMYFUNCTION("""COMPUTED_VALUE"""),5.0)</f>
        <v>5</v>
      </c>
      <c r="L78" s="30">
        <f>IFERROR(__xludf.DUMMYFUNCTION("""COMPUTED_VALUE"""),10.0)</f>
        <v>10</v>
      </c>
      <c r="M78" s="30">
        <f>IFERROR(__xludf.DUMMYFUNCTION("""COMPUTED_VALUE"""),5.0)</f>
        <v>5</v>
      </c>
      <c r="N78" s="30">
        <f>IFERROR(__xludf.DUMMYFUNCTION("""COMPUTED_VALUE"""),10.0)</f>
        <v>10</v>
      </c>
      <c r="O78" s="30">
        <f>IFERROR(__xludf.DUMMYFUNCTION("""COMPUTED_VALUE"""),2.0)</f>
        <v>2</v>
      </c>
      <c r="P78" s="29">
        <f>IFERROR(__xludf.DUMMYFUNCTION("""COMPUTED_VALUE"""),40.0)</f>
        <v>40</v>
      </c>
      <c r="Q78" s="30">
        <f>IFERROR(__xludf.DUMMYFUNCTION("""COMPUTED_VALUE"""),10.0)</f>
        <v>10</v>
      </c>
      <c r="R78" s="30">
        <f>IFERROR(__xludf.DUMMYFUNCTION("""COMPUTED_VALUE"""),10.0)</f>
        <v>10</v>
      </c>
      <c r="S78" s="30">
        <f>IFERROR(__xludf.DUMMYFUNCTION("""COMPUTED_VALUE"""),0.0)</f>
        <v>0</v>
      </c>
      <c r="T78" s="31">
        <f>IFERROR(__xludf.DUMMYFUNCTION("""COMPUTED_VALUE"""),0.0)</f>
        <v>0</v>
      </c>
      <c r="U78" s="29">
        <f>IFERROR(__xludf.DUMMYFUNCTION("""COMPUTED_VALUE"""),0.0)</f>
        <v>0</v>
      </c>
      <c r="V78" s="30">
        <f>IFERROR(__xludf.DUMMYFUNCTION("""COMPUTED_VALUE"""),0.0)</f>
        <v>0</v>
      </c>
      <c r="W78" s="29">
        <f>IFERROR(__xludf.DUMMYFUNCTION("""COMPUTED_VALUE"""),0.0)</f>
        <v>0</v>
      </c>
      <c r="X78" s="30">
        <f>IFERROR(__xludf.DUMMYFUNCTION("""COMPUTED_VALUE"""),2.0)</f>
        <v>2</v>
      </c>
      <c r="Y78" s="30">
        <f>IFERROR(__xludf.DUMMYFUNCTION("""COMPUTED_VALUE"""),3.0)</f>
        <v>3</v>
      </c>
      <c r="Z78" s="30">
        <f>IFERROR(__xludf.DUMMYFUNCTION("""COMPUTED_VALUE"""),0.0)</f>
        <v>0</v>
      </c>
      <c r="AA78" s="30">
        <f>IFERROR(__xludf.DUMMYFUNCTION("""COMPUTED_VALUE"""),0.0)</f>
        <v>0</v>
      </c>
      <c r="AB78" s="30">
        <f>IFERROR(__xludf.DUMMYFUNCTION("""COMPUTED_VALUE"""),0.0)</f>
        <v>0</v>
      </c>
      <c r="AC78" s="31">
        <f>IFERROR(__xludf.DUMMYFUNCTION("""COMPUTED_VALUE"""),5.0)</f>
        <v>5</v>
      </c>
      <c r="AD78" s="29">
        <f>IFERROR(__xludf.DUMMYFUNCTION("""COMPUTED_VALUE"""),0.0)</f>
        <v>0</v>
      </c>
      <c r="AE78" s="30">
        <f>IFERROR(__xludf.DUMMYFUNCTION("""COMPUTED_VALUE"""),5.0)</f>
        <v>5</v>
      </c>
      <c r="AF78" s="30">
        <f>IFERROR(__xludf.DUMMYFUNCTION("""COMPUTED_VALUE"""),2.0)</f>
        <v>2</v>
      </c>
      <c r="AG78" s="30">
        <f>IFERROR(__xludf.DUMMYFUNCTION("""COMPUTED_VALUE"""),3.0)</f>
        <v>3</v>
      </c>
      <c r="AH78" s="30">
        <f>IFERROR(__xludf.DUMMYFUNCTION("""COMPUTED_VALUE"""),0.0)</f>
        <v>0</v>
      </c>
      <c r="AI78" s="31">
        <f>IFERROR(__xludf.DUMMYFUNCTION("""COMPUTED_VALUE"""),5.0)</f>
        <v>5</v>
      </c>
      <c r="AJ78" s="30">
        <f>IFERROR(__xludf.DUMMYFUNCTION("""COMPUTED_VALUE"""),0.0)</f>
        <v>0</v>
      </c>
      <c r="AK78" s="30">
        <f>IFERROR(__xludf.DUMMYFUNCTION("""COMPUTED_VALUE"""),0.0)</f>
        <v>0</v>
      </c>
      <c r="AL78" s="29">
        <f>IFERROR(__xludf.DUMMYFUNCTION("""COMPUTED_VALUE"""),0.0)</f>
        <v>0</v>
      </c>
      <c r="AM78" s="30">
        <f>IFERROR(__xludf.DUMMYFUNCTION("""COMPUTED_VALUE"""),10.0)</f>
        <v>10</v>
      </c>
      <c r="AN78" s="30">
        <f>IFERROR(__xludf.DUMMYFUNCTION("""COMPUTED_VALUE"""),0.0)</f>
        <v>0</v>
      </c>
      <c r="AO78" s="32">
        <f>IFERROR(__xludf.DUMMYFUNCTION("""COMPUTED_VALUE"""),2.0)</f>
        <v>2</v>
      </c>
      <c r="AP78" s="30">
        <f>IFERROR(__xludf.DUMMYFUNCTION("""COMPUTED_VALUE"""),5.0)</f>
        <v>5</v>
      </c>
      <c r="AQ78" s="30">
        <f>IFERROR(__xludf.DUMMYFUNCTION("""COMPUTED_VALUE"""),31.0)</f>
        <v>31</v>
      </c>
      <c r="AR78" s="30">
        <f>IFERROR(__xludf.DUMMYFUNCTION("""COMPUTED_VALUE"""),2.0)</f>
        <v>2</v>
      </c>
      <c r="AS78" s="29">
        <f>IFERROR(__xludf.DUMMYFUNCTION("""COMPUTED_VALUE"""),2.0)</f>
        <v>2</v>
      </c>
      <c r="AT78" s="29">
        <f>IFERROR(__xludf.DUMMYFUNCTION("""COMPUTED_VALUE"""),0.0)</f>
        <v>0</v>
      </c>
    </row>
    <row r="79">
      <c r="A79" s="33" t="str">
        <f>IFERROR(__xludf.DUMMYFUNCTION("""COMPUTED_VALUE"""),"Исаева Анна")</f>
        <v>Исаева Анна</v>
      </c>
      <c r="B79" s="29">
        <f>IFERROR(__xludf.DUMMYFUNCTION("""COMPUTED_VALUE"""),105.0)</f>
        <v>105</v>
      </c>
      <c r="C79" s="30">
        <f>IFERROR(__xludf.DUMMYFUNCTION("""COMPUTED_VALUE"""),16.0)</f>
        <v>16</v>
      </c>
      <c r="D79" s="30">
        <f>IFERROR(__xludf.DUMMYFUNCTION("""COMPUTED_VALUE"""),21.0)</f>
        <v>21</v>
      </c>
      <c r="E79" s="30">
        <f>IFERROR(__xludf.DUMMYFUNCTION("""COMPUTED_VALUE"""),17.0)</f>
        <v>17</v>
      </c>
      <c r="F79" s="29">
        <f>IFERROR(__xludf.DUMMYFUNCTION("""COMPUTED_VALUE"""),51.0)</f>
        <v>51</v>
      </c>
      <c r="G79" s="30">
        <f>IFERROR(__xludf.DUMMYFUNCTION("""COMPUTED_VALUE"""),12.0)</f>
        <v>12</v>
      </c>
      <c r="H79" s="30">
        <f>IFERROR(__xludf.DUMMYFUNCTION("""COMPUTED_VALUE"""),4.0)</f>
        <v>4</v>
      </c>
      <c r="I79" s="30">
        <f>IFERROR(__xludf.DUMMYFUNCTION("""COMPUTED_VALUE"""),2.0)</f>
        <v>2</v>
      </c>
      <c r="J79" s="30">
        <f>IFERROR(__xludf.DUMMYFUNCTION("""COMPUTED_VALUE"""),19.0)</f>
        <v>19</v>
      </c>
      <c r="K79" s="30">
        <f>IFERROR(__xludf.DUMMYFUNCTION("""COMPUTED_VALUE"""),7.0)</f>
        <v>7</v>
      </c>
      <c r="L79" s="30">
        <f>IFERROR(__xludf.DUMMYFUNCTION("""COMPUTED_VALUE"""),5.0)</f>
        <v>5</v>
      </c>
      <c r="M79" s="30">
        <f>IFERROR(__xludf.DUMMYFUNCTION("""COMPUTED_VALUE"""),5.0)</f>
        <v>5</v>
      </c>
      <c r="N79" s="30">
        <f>IFERROR(__xludf.DUMMYFUNCTION("""COMPUTED_VALUE"""),10.0)</f>
        <v>10</v>
      </c>
      <c r="O79" s="30">
        <f>IFERROR(__xludf.DUMMYFUNCTION("""COMPUTED_VALUE"""),0.0)</f>
        <v>0</v>
      </c>
      <c r="P79" s="29">
        <f>IFERROR(__xludf.DUMMYFUNCTION("""COMPUTED_VALUE"""),41.0)</f>
        <v>41</v>
      </c>
      <c r="Q79" s="30">
        <f>IFERROR(__xludf.DUMMYFUNCTION("""COMPUTED_VALUE"""),10.0)</f>
        <v>10</v>
      </c>
      <c r="R79" s="30">
        <f>IFERROR(__xludf.DUMMYFUNCTION("""COMPUTED_VALUE"""),0.0)</f>
        <v>0</v>
      </c>
      <c r="S79" s="30">
        <f>IFERROR(__xludf.DUMMYFUNCTION("""COMPUTED_VALUE"""),2.0)</f>
        <v>2</v>
      </c>
      <c r="T79" s="31">
        <f>IFERROR(__xludf.DUMMYFUNCTION("""COMPUTED_VALUE"""),2.0)</f>
        <v>2</v>
      </c>
      <c r="U79" s="29">
        <f>IFERROR(__xludf.DUMMYFUNCTION("""COMPUTED_VALUE"""),2.0)</f>
        <v>2</v>
      </c>
      <c r="V79" s="30">
        <f>IFERROR(__xludf.DUMMYFUNCTION("""COMPUTED_VALUE"""),0.0)</f>
        <v>0</v>
      </c>
      <c r="W79" s="29">
        <f>IFERROR(__xludf.DUMMYFUNCTION("""COMPUTED_VALUE"""),2.0)</f>
        <v>2</v>
      </c>
      <c r="X79" s="30">
        <f>IFERROR(__xludf.DUMMYFUNCTION("""COMPUTED_VALUE"""),2.0)</f>
        <v>2</v>
      </c>
      <c r="Y79" s="30">
        <f>IFERROR(__xludf.DUMMYFUNCTION("""COMPUTED_VALUE"""),3.0)</f>
        <v>3</v>
      </c>
      <c r="Z79" s="30">
        <f>IFERROR(__xludf.DUMMYFUNCTION("""COMPUTED_VALUE"""),10.0)</f>
        <v>10</v>
      </c>
      <c r="AA79" s="30">
        <f>IFERROR(__xludf.DUMMYFUNCTION("""COMPUTED_VALUE"""),2.0)</f>
        <v>2</v>
      </c>
      <c r="AB79" s="30">
        <f>IFERROR(__xludf.DUMMYFUNCTION("""COMPUTED_VALUE"""),2.0)</f>
        <v>2</v>
      </c>
      <c r="AC79" s="31">
        <f>IFERROR(__xludf.DUMMYFUNCTION("""COMPUTED_VALUE"""),5.0)</f>
        <v>5</v>
      </c>
      <c r="AD79" s="29">
        <f>IFERROR(__xludf.DUMMYFUNCTION("""COMPUTED_VALUE"""),2.0)</f>
        <v>2</v>
      </c>
      <c r="AE79" s="30">
        <f>IFERROR(__xludf.DUMMYFUNCTION("""COMPUTED_VALUE"""),0.0)</f>
        <v>0</v>
      </c>
      <c r="AF79" s="30">
        <f>IFERROR(__xludf.DUMMYFUNCTION("""COMPUTED_VALUE"""),2.0)</f>
        <v>2</v>
      </c>
      <c r="AG79" s="30">
        <f>IFERROR(__xludf.DUMMYFUNCTION("""COMPUTED_VALUE"""),3.0)</f>
        <v>3</v>
      </c>
      <c r="AH79" s="30">
        <f>IFERROR(__xludf.DUMMYFUNCTION("""COMPUTED_VALUE"""),0.0)</f>
        <v>0</v>
      </c>
      <c r="AI79" s="31">
        <f>IFERROR(__xludf.DUMMYFUNCTION("""COMPUTED_VALUE"""),5.0)</f>
        <v>5</v>
      </c>
      <c r="AJ79" s="30">
        <f>IFERROR(__xludf.DUMMYFUNCTION("""COMPUTED_VALUE"""),0.0)</f>
        <v>0</v>
      </c>
      <c r="AK79" s="30">
        <f>IFERROR(__xludf.DUMMYFUNCTION("""COMPUTED_VALUE"""),0.0)</f>
        <v>0</v>
      </c>
      <c r="AL79" s="29">
        <f>IFERROR(__xludf.DUMMYFUNCTION("""COMPUTED_VALUE"""),0.0)</f>
        <v>0</v>
      </c>
      <c r="AM79" s="30">
        <f>IFERROR(__xludf.DUMMYFUNCTION("""COMPUTED_VALUE"""),10.0)</f>
        <v>10</v>
      </c>
      <c r="AN79" s="30">
        <f>IFERROR(__xludf.DUMMYFUNCTION("""COMPUTED_VALUE"""),0.0)</f>
        <v>0</v>
      </c>
      <c r="AO79" s="32">
        <f>IFERROR(__xludf.DUMMYFUNCTION("""COMPUTED_VALUE"""),0.0)</f>
        <v>0</v>
      </c>
      <c r="AP79" s="30">
        <f>IFERROR(__xludf.DUMMYFUNCTION("""COMPUTED_VALUE"""),5.0)</f>
        <v>5</v>
      </c>
      <c r="AQ79" s="30">
        <f>IFERROR(__xludf.DUMMYFUNCTION("""COMPUTED_VALUE"""),36.0)</f>
        <v>36</v>
      </c>
      <c r="AR79" s="30">
        <f>IFERROR(__xludf.DUMMYFUNCTION("""COMPUTED_VALUE"""),0.0)</f>
        <v>0</v>
      </c>
      <c r="AS79" s="29">
        <f>IFERROR(__xludf.DUMMYFUNCTION("""COMPUTED_VALUE"""),0.0)</f>
        <v>0</v>
      </c>
      <c r="AT79" s="29">
        <f>IFERROR(__xludf.DUMMYFUNCTION("""COMPUTED_VALUE"""),0.0)</f>
        <v>0</v>
      </c>
    </row>
    <row r="80">
      <c r="A80" s="33" t="str">
        <f>IFERROR(__xludf.DUMMYFUNCTION("""COMPUTED_VALUE"""),"Ясиновенко Валерия")</f>
        <v>Ясиновенко Валерия</v>
      </c>
      <c r="B80" s="29">
        <f>IFERROR(__xludf.DUMMYFUNCTION("""COMPUTED_VALUE"""),12.0)</f>
        <v>12</v>
      </c>
      <c r="C80" s="30">
        <f>IFERROR(__xludf.DUMMYFUNCTION("""COMPUTED_VALUE"""),10.0)</f>
        <v>10</v>
      </c>
      <c r="D80" s="30">
        <f>IFERROR(__xludf.DUMMYFUNCTION("""COMPUTED_VALUE"""),0.0)</f>
        <v>0</v>
      </c>
      <c r="E80" s="30">
        <f>IFERROR(__xludf.DUMMYFUNCTION("""COMPUTED_VALUE"""),2.0)</f>
        <v>2</v>
      </c>
      <c r="F80" s="29">
        <f>IFERROR(__xludf.DUMMYFUNCTION("""COMPUTED_VALUE"""),0.0)</f>
        <v>0</v>
      </c>
      <c r="G80" s="30">
        <f>IFERROR(__xludf.DUMMYFUNCTION("""COMPUTED_VALUE"""),10.0)</f>
        <v>10</v>
      </c>
      <c r="H80" s="30">
        <f>IFERROR(__xludf.DUMMYFUNCTION("""COMPUTED_VALUE"""),0.0)</f>
        <v>0</v>
      </c>
      <c r="I80" s="30">
        <f>IFERROR(__xludf.DUMMYFUNCTION("""COMPUTED_VALUE"""),0.0)</f>
        <v>0</v>
      </c>
      <c r="J80" s="30">
        <f>IFERROR(__xludf.DUMMYFUNCTION("""COMPUTED_VALUE"""),0.0)</f>
        <v>0</v>
      </c>
      <c r="K80" s="30">
        <f>IFERROR(__xludf.DUMMYFUNCTION("""COMPUTED_VALUE"""),0.0)</f>
        <v>0</v>
      </c>
      <c r="L80" s="30">
        <f>IFERROR(__xludf.DUMMYFUNCTION("""COMPUTED_VALUE"""),2.0)</f>
        <v>2</v>
      </c>
      <c r="M80" s="30">
        <f>IFERROR(__xludf.DUMMYFUNCTION("""COMPUTED_VALUE"""),0.0)</f>
        <v>0</v>
      </c>
      <c r="N80" s="30">
        <f>IFERROR(__xludf.DUMMYFUNCTION("""COMPUTED_VALUE"""),0.0)</f>
        <v>0</v>
      </c>
      <c r="O80" s="30">
        <f>IFERROR(__xludf.DUMMYFUNCTION("""COMPUTED_VALUE"""),0.0)</f>
        <v>0</v>
      </c>
      <c r="P80" s="29">
        <f>IFERROR(__xludf.DUMMYFUNCTION("""COMPUTED_VALUE"""),0.0)</f>
        <v>0</v>
      </c>
      <c r="Q80" s="30">
        <f>IFERROR(__xludf.DUMMYFUNCTION("""COMPUTED_VALUE"""),10.0)</f>
        <v>10</v>
      </c>
      <c r="R80" s="30">
        <f>IFERROR(__xludf.DUMMYFUNCTION("""COMPUTED_VALUE"""),0.0)</f>
        <v>0</v>
      </c>
      <c r="S80" s="30">
        <f>IFERROR(__xludf.DUMMYFUNCTION("""COMPUTED_VALUE"""),0.0)</f>
        <v>0</v>
      </c>
      <c r="T80" s="31">
        <f>IFERROR(__xludf.DUMMYFUNCTION("""COMPUTED_VALUE"""),0.0)</f>
        <v>0</v>
      </c>
      <c r="U80" s="29">
        <f>IFERROR(__xludf.DUMMYFUNCTION("""COMPUTED_VALUE"""),0.0)</f>
        <v>0</v>
      </c>
      <c r="V80" s="30">
        <f>IFERROR(__xludf.DUMMYFUNCTION("""COMPUTED_VALUE"""),0.0)</f>
        <v>0</v>
      </c>
      <c r="W80" s="29">
        <f>IFERROR(__xludf.DUMMYFUNCTION("""COMPUTED_VALUE"""),0.0)</f>
        <v>0</v>
      </c>
      <c r="X80" s="30">
        <f>IFERROR(__xludf.DUMMYFUNCTION("""COMPUTED_VALUE"""),0.0)</f>
        <v>0</v>
      </c>
      <c r="Y80" s="30">
        <f>IFERROR(__xludf.DUMMYFUNCTION("""COMPUTED_VALUE"""),0.0)</f>
        <v>0</v>
      </c>
      <c r="Z80" s="30">
        <f>IFERROR(__xludf.DUMMYFUNCTION("""COMPUTED_VALUE"""),0.0)</f>
        <v>0</v>
      </c>
      <c r="AA80" s="30">
        <f>IFERROR(__xludf.DUMMYFUNCTION("""COMPUTED_VALUE"""),0.0)</f>
        <v>0</v>
      </c>
      <c r="AB80" s="30">
        <f>IFERROR(__xludf.DUMMYFUNCTION("""COMPUTED_VALUE"""),0.0)</f>
        <v>0</v>
      </c>
      <c r="AC80" s="31">
        <f>IFERROR(__xludf.DUMMYFUNCTION("""COMPUTED_VALUE"""),0.0)</f>
        <v>0</v>
      </c>
      <c r="AD80" s="29">
        <f>IFERROR(__xludf.DUMMYFUNCTION("""COMPUTED_VALUE"""),0.0)</f>
        <v>0</v>
      </c>
      <c r="AE80" s="30">
        <f>IFERROR(__xludf.DUMMYFUNCTION("""COMPUTED_VALUE"""),0.0)</f>
        <v>0</v>
      </c>
      <c r="AF80" s="30">
        <f>IFERROR(__xludf.DUMMYFUNCTION("""COMPUTED_VALUE"""),1.0)</f>
        <v>1</v>
      </c>
      <c r="AG80" s="30">
        <f>IFERROR(__xludf.DUMMYFUNCTION("""COMPUTED_VALUE"""),1.0)</f>
        <v>1</v>
      </c>
      <c r="AH80" s="30">
        <f>IFERROR(__xludf.DUMMYFUNCTION("""COMPUTED_VALUE"""),0.0)</f>
        <v>0</v>
      </c>
      <c r="AI80" s="31">
        <f>IFERROR(__xludf.DUMMYFUNCTION("""COMPUTED_VALUE"""),0.0)</f>
        <v>0</v>
      </c>
      <c r="AJ80" s="30">
        <f>IFERROR(__xludf.DUMMYFUNCTION("""COMPUTED_VALUE"""),0.0)</f>
        <v>0</v>
      </c>
      <c r="AK80" s="30">
        <f>IFERROR(__xludf.DUMMYFUNCTION("""COMPUTED_VALUE"""),0.0)</f>
        <v>0</v>
      </c>
      <c r="AL80" s="29">
        <f>IFERROR(__xludf.DUMMYFUNCTION("""COMPUTED_VALUE"""),0.0)</f>
        <v>0</v>
      </c>
      <c r="AM80" s="30">
        <f>IFERROR(__xludf.DUMMYFUNCTION("""COMPUTED_VALUE"""),0.0)</f>
        <v>0</v>
      </c>
      <c r="AN80" s="30">
        <f>IFERROR(__xludf.DUMMYFUNCTION("""COMPUTED_VALUE"""),0.0)</f>
        <v>0</v>
      </c>
      <c r="AO80" s="32">
        <f>IFERROR(__xludf.DUMMYFUNCTION("""COMPUTED_VALUE"""),0.0)</f>
        <v>0</v>
      </c>
      <c r="AP80" s="30">
        <f>IFERROR(__xludf.DUMMYFUNCTION("""COMPUTED_VALUE"""),0.0)</f>
        <v>0</v>
      </c>
      <c r="AQ80" s="30">
        <f>IFERROR(__xludf.DUMMYFUNCTION("""COMPUTED_VALUE"""),0.0)</f>
        <v>0</v>
      </c>
      <c r="AR80" s="30">
        <f>IFERROR(__xludf.DUMMYFUNCTION("""COMPUTED_VALUE"""),0.0)</f>
        <v>0</v>
      </c>
      <c r="AS80" s="29">
        <f>IFERROR(__xludf.DUMMYFUNCTION("""COMPUTED_VALUE"""),0.0)</f>
        <v>0</v>
      </c>
      <c r="AT80" s="29">
        <f>IFERROR(__xludf.DUMMYFUNCTION("""COMPUTED_VALUE"""),0.0)</f>
        <v>0</v>
      </c>
    </row>
    <row r="81">
      <c r="A81" s="33" t="str">
        <f>IFERROR(__xludf.DUMMYFUNCTION("""COMPUTED_VALUE"""),"Деманова Оксана")</f>
        <v>Деманова Оксана</v>
      </c>
      <c r="B81" s="29">
        <f>IFERROR(__xludf.DUMMYFUNCTION("""COMPUTED_VALUE"""),38.0)</f>
        <v>38</v>
      </c>
      <c r="C81" s="30">
        <f>IFERROR(__xludf.DUMMYFUNCTION("""COMPUTED_VALUE"""),10.0)</f>
        <v>10</v>
      </c>
      <c r="D81" s="30">
        <f>IFERROR(__xludf.DUMMYFUNCTION("""COMPUTED_VALUE"""),5.0)</f>
        <v>5</v>
      </c>
      <c r="E81" s="30">
        <f>IFERROR(__xludf.DUMMYFUNCTION("""COMPUTED_VALUE"""),5.0)</f>
        <v>5</v>
      </c>
      <c r="F81" s="29">
        <f>IFERROR(__xludf.DUMMYFUNCTION("""COMPUTED_VALUE"""),18.0)</f>
        <v>18</v>
      </c>
      <c r="G81" s="30">
        <f>IFERROR(__xludf.DUMMYFUNCTION("""COMPUTED_VALUE"""),10.0)</f>
        <v>10</v>
      </c>
      <c r="H81" s="30">
        <f>IFERROR(__xludf.DUMMYFUNCTION("""COMPUTED_VALUE"""),0.0)</f>
        <v>0</v>
      </c>
      <c r="I81" s="30">
        <f>IFERROR(__xludf.DUMMYFUNCTION("""COMPUTED_VALUE"""),0.0)</f>
        <v>0</v>
      </c>
      <c r="J81" s="30">
        <f>IFERROR(__xludf.DUMMYFUNCTION("""COMPUTED_VALUE"""),5.0)</f>
        <v>5</v>
      </c>
      <c r="K81" s="30">
        <f>IFERROR(__xludf.DUMMYFUNCTION("""COMPUTED_VALUE"""),0.0)</f>
        <v>0</v>
      </c>
      <c r="L81" s="30">
        <f>IFERROR(__xludf.DUMMYFUNCTION("""COMPUTED_VALUE"""),5.0)</f>
        <v>5</v>
      </c>
      <c r="M81" s="30">
        <f>IFERROR(__xludf.DUMMYFUNCTION("""COMPUTED_VALUE"""),0.0)</f>
        <v>0</v>
      </c>
      <c r="N81" s="30">
        <f>IFERROR(__xludf.DUMMYFUNCTION("""COMPUTED_VALUE"""),0.0)</f>
        <v>0</v>
      </c>
      <c r="O81" s="30">
        <f>IFERROR(__xludf.DUMMYFUNCTION("""COMPUTED_VALUE"""),2.0)</f>
        <v>2</v>
      </c>
      <c r="P81" s="29">
        <f>IFERROR(__xludf.DUMMYFUNCTION("""COMPUTED_VALUE"""),16.0)</f>
        <v>16</v>
      </c>
      <c r="Q81" s="30">
        <f>IFERROR(__xludf.DUMMYFUNCTION("""COMPUTED_VALUE"""),10.0)</f>
        <v>10</v>
      </c>
      <c r="R81" s="30">
        <f>IFERROR(__xludf.DUMMYFUNCTION("""COMPUTED_VALUE"""),0.0)</f>
        <v>0</v>
      </c>
      <c r="S81" s="30">
        <f>IFERROR(__xludf.DUMMYFUNCTION("""COMPUTED_VALUE"""),0.0)</f>
        <v>0</v>
      </c>
      <c r="T81" s="31">
        <f>IFERROR(__xludf.DUMMYFUNCTION("""COMPUTED_VALUE"""),0.0)</f>
        <v>0</v>
      </c>
      <c r="U81" s="29">
        <f>IFERROR(__xludf.DUMMYFUNCTION("""COMPUTED_VALUE"""),0.0)</f>
        <v>0</v>
      </c>
      <c r="V81" s="30">
        <f>IFERROR(__xludf.DUMMYFUNCTION("""COMPUTED_VALUE"""),0.0)</f>
        <v>0</v>
      </c>
      <c r="W81" s="29">
        <f>IFERROR(__xludf.DUMMYFUNCTION("""COMPUTED_VALUE"""),0.0)</f>
        <v>0</v>
      </c>
      <c r="X81" s="30">
        <f>IFERROR(__xludf.DUMMYFUNCTION("""COMPUTED_VALUE"""),2.0)</f>
        <v>2</v>
      </c>
      <c r="Y81" s="30">
        <f>IFERROR(__xludf.DUMMYFUNCTION("""COMPUTED_VALUE"""),3.0)</f>
        <v>3</v>
      </c>
      <c r="Z81" s="30">
        <f>IFERROR(__xludf.DUMMYFUNCTION("""COMPUTED_VALUE"""),0.0)</f>
        <v>0</v>
      </c>
      <c r="AA81" s="30">
        <f>IFERROR(__xludf.DUMMYFUNCTION("""COMPUTED_VALUE"""),0.0)</f>
        <v>0</v>
      </c>
      <c r="AB81" s="30">
        <f>IFERROR(__xludf.DUMMYFUNCTION("""COMPUTED_VALUE"""),0.0)</f>
        <v>0</v>
      </c>
      <c r="AC81" s="31">
        <f>IFERROR(__xludf.DUMMYFUNCTION("""COMPUTED_VALUE"""),0.0)</f>
        <v>0</v>
      </c>
      <c r="AD81" s="29">
        <f>IFERROR(__xludf.DUMMYFUNCTION("""COMPUTED_VALUE"""),0.0)</f>
        <v>0</v>
      </c>
      <c r="AE81" s="30">
        <f>IFERROR(__xludf.DUMMYFUNCTION("""COMPUTED_VALUE"""),0.0)</f>
        <v>0</v>
      </c>
      <c r="AF81" s="30">
        <f>IFERROR(__xludf.DUMMYFUNCTION("""COMPUTED_VALUE"""),2.0)</f>
        <v>2</v>
      </c>
      <c r="AG81" s="30">
        <f>IFERROR(__xludf.DUMMYFUNCTION("""COMPUTED_VALUE"""),3.0)</f>
        <v>3</v>
      </c>
      <c r="AH81" s="30">
        <f>IFERROR(__xludf.DUMMYFUNCTION("""COMPUTED_VALUE"""),0.0)</f>
        <v>0</v>
      </c>
      <c r="AI81" s="31">
        <f>IFERROR(__xludf.DUMMYFUNCTION("""COMPUTED_VALUE"""),0.0)</f>
        <v>0</v>
      </c>
      <c r="AJ81" s="30">
        <f>IFERROR(__xludf.DUMMYFUNCTION("""COMPUTED_VALUE"""),0.0)</f>
        <v>0</v>
      </c>
      <c r="AK81" s="30">
        <f>IFERROR(__xludf.DUMMYFUNCTION("""COMPUTED_VALUE"""),0.0)</f>
        <v>0</v>
      </c>
      <c r="AL81" s="29">
        <f>IFERROR(__xludf.DUMMYFUNCTION("""COMPUTED_VALUE"""),0.0)</f>
        <v>0</v>
      </c>
      <c r="AM81" s="30">
        <f>IFERROR(__xludf.DUMMYFUNCTION("""COMPUTED_VALUE"""),0.0)</f>
        <v>0</v>
      </c>
      <c r="AN81" s="30">
        <f>IFERROR(__xludf.DUMMYFUNCTION("""COMPUTED_VALUE"""),0.0)</f>
        <v>0</v>
      </c>
      <c r="AO81" s="32">
        <f>IFERROR(__xludf.DUMMYFUNCTION("""COMPUTED_VALUE"""),2.0)</f>
        <v>2</v>
      </c>
      <c r="AP81" s="30">
        <f>IFERROR(__xludf.DUMMYFUNCTION("""COMPUTED_VALUE"""),0.0)</f>
        <v>0</v>
      </c>
      <c r="AQ81" s="30">
        <f>IFERROR(__xludf.DUMMYFUNCTION("""COMPUTED_VALUE"""),12.0)</f>
        <v>12</v>
      </c>
      <c r="AR81" s="30">
        <f>IFERROR(__xludf.DUMMYFUNCTION("""COMPUTED_VALUE"""),2.0)</f>
        <v>2</v>
      </c>
      <c r="AS81" s="29">
        <f>IFERROR(__xludf.DUMMYFUNCTION("""COMPUTED_VALUE"""),2.0)</f>
        <v>2</v>
      </c>
      <c r="AT81" s="29">
        <f>IFERROR(__xludf.DUMMYFUNCTION("""COMPUTED_VALUE"""),0.0)</f>
        <v>0</v>
      </c>
    </row>
    <row r="82">
      <c r="A82" s="33" t="str">
        <f>IFERROR(__xludf.DUMMYFUNCTION("""COMPUTED_VALUE"""),"Дуболазова Татьяна")</f>
        <v>Дуболазова Татьяна</v>
      </c>
      <c r="B82" s="29">
        <f>IFERROR(__xludf.DUMMYFUNCTION("""COMPUTED_VALUE"""),32.0)</f>
        <v>32</v>
      </c>
      <c r="C82" s="30">
        <f>IFERROR(__xludf.DUMMYFUNCTION("""COMPUTED_VALUE"""),10.0)</f>
        <v>10</v>
      </c>
      <c r="D82" s="30">
        <f>IFERROR(__xludf.DUMMYFUNCTION("""COMPUTED_VALUE"""),12.0)</f>
        <v>12</v>
      </c>
      <c r="E82" s="30">
        <f>IFERROR(__xludf.DUMMYFUNCTION("""COMPUTED_VALUE"""),10.0)</f>
        <v>10</v>
      </c>
      <c r="F82" s="29">
        <f>IFERROR(__xludf.DUMMYFUNCTION("""COMPUTED_VALUE"""),0.0)</f>
        <v>0</v>
      </c>
      <c r="G82" s="30">
        <f>IFERROR(__xludf.DUMMYFUNCTION("""COMPUTED_VALUE"""),10.0)</f>
        <v>10</v>
      </c>
      <c r="H82" s="30">
        <f>IFERROR(__xludf.DUMMYFUNCTION("""COMPUTED_VALUE"""),0.0)</f>
        <v>0</v>
      </c>
      <c r="I82" s="30">
        <f>IFERROR(__xludf.DUMMYFUNCTION("""COMPUTED_VALUE"""),10.0)</f>
        <v>10</v>
      </c>
      <c r="J82" s="30">
        <f>IFERROR(__xludf.DUMMYFUNCTION("""COMPUTED_VALUE"""),2.0)</f>
        <v>2</v>
      </c>
      <c r="K82" s="30">
        <f>IFERROR(__xludf.DUMMYFUNCTION("""COMPUTED_VALUE"""),5.0)</f>
        <v>5</v>
      </c>
      <c r="L82" s="30">
        <f>IFERROR(__xludf.DUMMYFUNCTION("""COMPUTED_VALUE"""),5.0)</f>
        <v>5</v>
      </c>
      <c r="M82" s="30">
        <f>IFERROR(__xludf.DUMMYFUNCTION("""COMPUTED_VALUE"""),0.0)</f>
        <v>0</v>
      </c>
      <c r="N82" s="30">
        <f>IFERROR(__xludf.DUMMYFUNCTION("""COMPUTED_VALUE"""),0.0)</f>
        <v>0</v>
      </c>
      <c r="O82" s="30">
        <f>IFERROR(__xludf.DUMMYFUNCTION("""COMPUTED_VALUE"""),0.0)</f>
        <v>0</v>
      </c>
      <c r="P82" s="29">
        <f>IFERROR(__xludf.DUMMYFUNCTION("""COMPUTED_VALUE"""),0.0)</f>
        <v>0</v>
      </c>
      <c r="Q82" s="30">
        <f>IFERROR(__xludf.DUMMYFUNCTION("""COMPUTED_VALUE"""),10.0)</f>
        <v>10</v>
      </c>
      <c r="R82" s="30">
        <f>IFERROR(__xludf.DUMMYFUNCTION("""COMPUTED_VALUE"""),0.0)</f>
        <v>0</v>
      </c>
      <c r="S82" s="30">
        <f>IFERROR(__xludf.DUMMYFUNCTION("""COMPUTED_VALUE"""),0.0)</f>
        <v>0</v>
      </c>
      <c r="T82" s="31">
        <f>IFERROR(__xludf.DUMMYFUNCTION("""COMPUTED_VALUE"""),0.0)</f>
        <v>0</v>
      </c>
      <c r="U82" s="29">
        <f>IFERROR(__xludf.DUMMYFUNCTION("""COMPUTED_VALUE"""),0.0)</f>
        <v>0</v>
      </c>
      <c r="V82" s="30">
        <f>IFERROR(__xludf.DUMMYFUNCTION("""COMPUTED_VALUE"""),10.0)</f>
        <v>10</v>
      </c>
      <c r="W82" s="29">
        <f>IFERROR(__xludf.DUMMYFUNCTION("""COMPUTED_VALUE"""),0.0)</f>
        <v>0</v>
      </c>
      <c r="X82" s="30">
        <f>IFERROR(__xludf.DUMMYFUNCTION("""COMPUTED_VALUE"""),2.0)</f>
        <v>2</v>
      </c>
      <c r="Y82" s="30">
        <f>IFERROR(__xludf.DUMMYFUNCTION("""COMPUTED_VALUE"""),0.0)</f>
        <v>0</v>
      </c>
      <c r="Z82" s="30">
        <f>IFERROR(__xludf.DUMMYFUNCTION("""COMPUTED_VALUE"""),0.0)</f>
        <v>0</v>
      </c>
      <c r="AA82" s="30">
        <f>IFERROR(__xludf.DUMMYFUNCTION("""COMPUTED_VALUE"""),0.0)</f>
        <v>0</v>
      </c>
      <c r="AB82" s="30">
        <f>IFERROR(__xludf.DUMMYFUNCTION("""COMPUTED_VALUE"""),0.0)</f>
        <v>0</v>
      </c>
      <c r="AC82" s="31">
        <f>IFERROR(__xludf.DUMMYFUNCTION("""COMPUTED_VALUE"""),5.0)</f>
        <v>5</v>
      </c>
      <c r="AD82" s="29">
        <f>IFERROR(__xludf.DUMMYFUNCTION("""COMPUTED_VALUE"""),0.0)</f>
        <v>0</v>
      </c>
      <c r="AE82" s="30">
        <f>IFERROR(__xludf.DUMMYFUNCTION("""COMPUTED_VALUE"""),5.0)</f>
        <v>5</v>
      </c>
      <c r="AF82" s="30">
        <f>IFERROR(__xludf.DUMMYFUNCTION("""COMPUTED_VALUE"""),0.0)</f>
        <v>0</v>
      </c>
      <c r="AG82" s="30">
        <f>IFERROR(__xludf.DUMMYFUNCTION("""COMPUTED_VALUE"""),0.0)</f>
        <v>0</v>
      </c>
      <c r="AH82" s="30">
        <f>IFERROR(__xludf.DUMMYFUNCTION("""COMPUTED_VALUE"""),0.0)</f>
        <v>0</v>
      </c>
      <c r="AI82" s="31">
        <f>IFERROR(__xludf.DUMMYFUNCTION("""COMPUTED_VALUE"""),0.0)</f>
        <v>0</v>
      </c>
      <c r="AJ82" s="30">
        <f>IFERROR(__xludf.DUMMYFUNCTION("""COMPUTED_VALUE"""),0.0)</f>
        <v>0</v>
      </c>
      <c r="AK82" s="30">
        <f>IFERROR(__xludf.DUMMYFUNCTION("""COMPUTED_VALUE"""),0.0)</f>
        <v>0</v>
      </c>
      <c r="AL82" s="29">
        <f>IFERROR(__xludf.DUMMYFUNCTION("""COMPUTED_VALUE"""),0.0)</f>
        <v>0</v>
      </c>
      <c r="AM82" s="30">
        <f>IFERROR(__xludf.DUMMYFUNCTION("""COMPUTED_VALUE"""),0.0)</f>
        <v>0</v>
      </c>
      <c r="AN82" s="30">
        <f>IFERROR(__xludf.DUMMYFUNCTION("""COMPUTED_VALUE"""),0.0)</f>
        <v>0</v>
      </c>
      <c r="AO82" s="32">
        <f>IFERROR(__xludf.DUMMYFUNCTION("""COMPUTED_VALUE"""),0.0)</f>
        <v>0</v>
      </c>
      <c r="AP82" s="30">
        <f>IFERROR(__xludf.DUMMYFUNCTION("""COMPUTED_VALUE"""),0.0)</f>
        <v>0</v>
      </c>
      <c r="AQ82" s="30">
        <f>IFERROR(__xludf.DUMMYFUNCTION("""COMPUTED_VALUE"""),0.0)</f>
        <v>0</v>
      </c>
      <c r="AR82" s="30">
        <f>IFERROR(__xludf.DUMMYFUNCTION("""COMPUTED_VALUE"""),0.0)</f>
        <v>0</v>
      </c>
      <c r="AS82" s="29">
        <f>IFERROR(__xludf.DUMMYFUNCTION("""COMPUTED_VALUE"""),0.0)</f>
        <v>0</v>
      </c>
      <c r="AT82" s="29">
        <f>IFERROR(__xludf.DUMMYFUNCTION("""COMPUTED_VALUE"""),0.0)</f>
        <v>0</v>
      </c>
    </row>
    <row r="83">
      <c r="A83" s="33" t="str">
        <f>IFERROR(__xludf.DUMMYFUNCTION("""COMPUTED_VALUE"""),"Соловьева Ольга")</f>
        <v>Соловьева Ольга</v>
      </c>
      <c r="B83" s="29">
        <f>IFERROR(__xludf.DUMMYFUNCTION("""COMPUTED_VALUE"""),111.0)</f>
        <v>111</v>
      </c>
      <c r="C83" s="30">
        <f>IFERROR(__xludf.DUMMYFUNCTION("""COMPUTED_VALUE"""),26.0)</f>
        <v>26</v>
      </c>
      <c r="D83" s="30">
        <f>IFERROR(__xludf.DUMMYFUNCTION("""COMPUTED_VALUE"""),16.0)</f>
        <v>16</v>
      </c>
      <c r="E83" s="30">
        <f>IFERROR(__xludf.DUMMYFUNCTION("""COMPUTED_VALUE"""),34.0)</f>
        <v>34</v>
      </c>
      <c r="F83" s="29">
        <f>IFERROR(__xludf.DUMMYFUNCTION("""COMPUTED_VALUE"""),35.0)</f>
        <v>35</v>
      </c>
      <c r="G83" s="30">
        <f>IFERROR(__xludf.DUMMYFUNCTION("""COMPUTED_VALUE"""),22.0)</f>
        <v>22</v>
      </c>
      <c r="H83" s="30">
        <f>IFERROR(__xludf.DUMMYFUNCTION("""COMPUTED_VALUE"""),4.0)</f>
        <v>4</v>
      </c>
      <c r="I83" s="30">
        <f>IFERROR(__xludf.DUMMYFUNCTION("""COMPUTED_VALUE"""),2.0)</f>
        <v>2</v>
      </c>
      <c r="J83" s="30">
        <f>IFERROR(__xludf.DUMMYFUNCTION("""COMPUTED_VALUE"""),14.0)</f>
        <v>14</v>
      </c>
      <c r="K83" s="30">
        <f>IFERROR(__xludf.DUMMYFUNCTION("""COMPUTED_VALUE"""),7.0)</f>
        <v>7</v>
      </c>
      <c r="L83" s="30">
        <f>IFERROR(__xludf.DUMMYFUNCTION("""COMPUTED_VALUE"""),12.0)</f>
        <v>12</v>
      </c>
      <c r="M83" s="30">
        <f>IFERROR(__xludf.DUMMYFUNCTION("""COMPUTED_VALUE"""),15.0)</f>
        <v>15</v>
      </c>
      <c r="N83" s="30">
        <f>IFERROR(__xludf.DUMMYFUNCTION("""COMPUTED_VALUE"""),2.0)</f>
        <v>2</v>
      </c>
      <c r="O83" s="30">
        <f>IFERROR(__xludf.DUMMYFUNCTION("""COMPUTED_VALUE"""),2.0)</f>
        <v>2</v>
      </c>
      <c r="P83" s="29">
        <f>IFERROR(__xludf.DUMMYFUNCTION("""COMPUTED_VALUE"""),31.0)</f>
        <v>31</v>
      </c>
      <c r="Q83" s="30">
        <f>IFERROR(__xludf.DUMMYFUNCTION("""COMPUTED_VALUE"""),10.0)</f>
        <v>10</v>
      </c>
      <c r="R83" s="30">
        <f>IFERROR(__xludf.DUMMYFUNCTION("""COMPUTED_VALUE"""),10.0)</f>
        <v>10</v>
      </c>
      <c r="S83" s="30">
        <f>IFERROR(__xludf.DUMMYFUNCTION("""COMPUTED_VALUE"""),2.0)</f>
        <v>2</v>
      </c>
      <c r="T83" s="31">
        <f>IFERROR(__xludf.DUMMYFUNCTION("""COMPUTED_VALUE"""),2.0)</f>
        <v>2</v>
      </c>
      <c r="U83" s="29">
        <f>IFERROR(__xludf.DUMMYFUNCTION("""COMPUTED_VALUE"""),2.0)</f>
        <v>2</v>
      </c>
      <c r="V83" s="30">
        <f>IFERROR(__xludf.DUMMYFUNCTION("""COMPUTED_VALUE"""),0.0)</f>
        <v>0</v>
      </c>
      <c r="W83" s="29">
        <f>IFERROR(__xludf.DUMMYFUNCTION("""COMPUTED_VALUE"""),2.0)</f>
        <v>2</v>
      </c>
      <c r="X83" s="30">
        <f>IFERROR(__xludf.DUMMYFUNCTION("""COMPUTED_VALUE"""),2.0)</f>
        <v>2</v>
      </c>
      <c r="Y83" s="30">
        <f>IFERROR(__xludf.DUMMYFUNCTION("""COMPUTED_VALUE"""),2.0)</f>
        <v>2</v>
      </c>
      <c r="Z83" s="30">
        <f>IFERROR(__xludf.DUMMYFUNCTION("""COMPUTED_VALUE"""),6.0)</f>
        <v>6</v>
      </c>
      <c r="AA83" s="30">
        <f>IFERROR(__xludf.DUMMYFUNCTION("""COMPUTED_VALUE"""),2.0)</f>
        <v>2</v>
      </c>
      <c r="AB83" s="30">
        <f>IFERROR(__xludf.DUMMYFUNCTION("""COMPUTED_VALUE"""),2.0)</f>
        <v>2</v>
      </c>
      <c r="AC83" s="31">
        <f>IFERROR(__xludf.DUMMYFUNCTION("""COMPUTED_VALUE"""),5.0)</f>
        <v>5</v>
      </c>
      <c r="AD83" s="29">
        <f>IFERROR(__xludf.DUMMYFUNCTION("""COMPUTED_VALUE"""),2.0)</f>
        <v>2</v>
      </c>
      <c r="AE83" s="30">
        <f>IFERROR(__xludf.DUMMYFUNCTION("""COMPUTED_VALUE"""),5.0)</f>
        <v>5</v>
      </c>
      <c r="AF83" s="30">
        <f>IFERROR(__xludf.DUMMYFUNCTION("""COMPUTED_VALUE"""),2.0)</f>
        <v>2</v>
      </c>
      <c r="AG83" s="30">
        <f>IFERROR(__xludf.DUMMYFUNCTION("""COMPUTED_VALUE"""),3.0)</f>
        <v>3</v>
      </c>
      <c r="AH83" s="30">
        <f>IFERROR(__xludf.DUMMYFUNCTION("""COMPUTED_VALUE"""),2.0)</f>
        <v>2</v>
      </c>
      <c r="AI83" s="31">
        <f>IFERROR(__xludf.DUMMYFUNCTION("""COMPUTED_VALUE"""),5.0)</f>
        <v>5</v>
      </c>
      <c r="AJ83" s="30">
        <f>IFERROR(__xludf.DUMMYFUNCTION("""COMPUTED_VALUE"""),6.0)</f>
        <v>6</v>
      </c>
      <c r="AK83" s="30">
        <f>IFERROR(__xludf.DUMMYFUNCTION("""COMPUTED_VALUE"""),2.0)</f>
        <v>2</v>
      </c>
      <c r="AL83" s="29">
        <f>IFERROR(__xludf.DUMMYFUNCTION("""COMPUTED_VALUE"""),2.0)</f>
        <v>2</v>
      </c>
      <c r="AM83" s="30">
        <f>IFERROR(__xludf.DUMMYFUNCTION("""COMPUTED_VALUE"""),0.0)</f>
        <v>0</v>
      </c>
      <c r="AN83" s="30">
        <f>IFERROR(__xludf.DUMMYFUNCTION("""COMPUTED_VALUE"""),2.0)</f>
        <v>2</v>
      </c>
      <c r="AO83" s="32">
        <f>IFERROR(__xludf.DUMMYFUNCTION("""COMPUTED_VALUE"""),2.0)</f>
        <v>2</v>
      </c>
      <c r="AP83" s="30">
        <f>IFERROR(__xludf.DUMMYFUNCTION("""COMPUTED_VALUE"""),5.0)</f>
        <v>5</v>
      </c>
      <c r="AQ83" s="30">
        <f>IFERROR(__xludf.DUMMYFUNCTION("""COMPUTED_VALUE"""),17.0)</f>
        <v>17</v>
      </c>
      <c r="AR83" s="30">
        <f>IFERROR(__xludf.DUMMYFUNCTION("""COMPUTED_VALUE"""),2.0)</f>
        <v>2</v>
      </c>
      <c r="AS83" s="29">
        <f>IFERROR(__xludf.DUMMYFUNCTION("""COMPUTED_VALUE"""),2.0)</f>
        <v>2</v>
      </c>
      <c r="AT83" s="29">
        <f>IFERROR(__xludf.DUMMYFUNCTION("""COMPUTED_VALUE"""),5.0)</f>
        <v>5</v>
      </c>
    </row>
    <row r="84">
      <c r="A84" s="33" t="str">
        <f>IFERROR(__xludf.DUMMYFUNCTION("""COMPUTED_VALUE"""),"Мишинев Андрей")</f>
        <v>Мишинев Андрей</v>
      </c>
      <c r="B84" s="29">
        <f>IFERROR(__xludf.DUMMYFUNCTION("""COMPUTED_VALUE"""),95.0)</f>
        <v>95</v>
      </c>
      <c r="C84" s="30">
        <f>IFERROR(__xludf.DUMMYFUNCTION("""COMPUTED_VALUE"""),22.0)</f>
        <v>22</v>
      </c>
      <c r="D84" s="30">
        <f>IFERROR(__xludf.DUMMYFUNCTION("""COMPUTED_VALUE"""),12.0)</f>
        <v>12</v>
      </c>
      <c r="E84" s="30">
        <f>IFERROR(__xludf.DUMMYFUNCTION("""COMPUTED_VALUE"""),15.0)</f>
        <v>15</v>
      </c>
      <c r="F84" s="29">
        <f>IFERROR(__xludf.DUMMYFUNCTION("""COMPUTED_VALUE"""),46.0)</f>
        <v>46</v>
      </c>
      <c r="G84" s="30">
        <f>IFERROR(__xludf.DUMMYFUNCTION("""COMPUTED_VALUE"""),22.0)</f>
        <v>22</v>
      </c>
      <c r="H84" s="30">
        <f>IFERROR(__xludf.DUMMYFUNCTION("""COMPUTED_VALUE"""),0.0)</f>
        <v>0</v>
      </c>
      <c r="I84" s="30">
        <f>IFERROR(__xludf.DUMMYFUNCTION("""COMPUTED_VALUE"""),12.0)</f>
        <v>12</v>
      </c>
      <c r="J84" s="30">
        <f>IFERROR(__xludf.DUMMYFUNCTION("""COMPUTED_VALUE"""),0.0)</f>
        <v>0</v>
      </c>
      <c r="K84" s="30">
        <f>IFERROR(__xludf.DUMMYFUNCTION("""COMPUTED_VALUE"""),5.0)</f>
        <v>5</v>
      </c>
      <c r="L84" s="30">
        <f>IFERROR(__xludf.DUMMYFUNCTION("""COMPUTED_VALUE"""),5.0)</f>
        <v>5</v>
      </c>
      <c r="M84" s="30">
        <f>IFERROR(__xludf.DUMMYFUNCTION("""COMPUTED_VALUE"""),5.0)</f>
        <v>5</v>
      </c>
      <c r="N84" s="30">
        <f>IFERROR(__xludf.DUMMYFUNCTION("""COMPUTED_VALUE"""),12.0)</f>
        <v>12</v>
      </c>
      <c r="O84" s="30">
        <f>IFERROR(__xludf.DUMMYFUNCTION("""COMPUTED_VALUE"""),2.0)</f>
        <v>2</v>
      </c>
      <c r="P84" s="29">
        <f>IFERROR(__xludf.DUMMYFUNCTION("""COMPUTED_VALUE"""),32.0)</f>
        <v>32</v>
      </c>
      <c r="Q84" s="30">
        <f>IFERROR(__xludf.DUMMYFUNCTION("""COMPUTED_VALUE"""),10.0)</f>
        <v>10</v>
      </c>
      <c r="R84" s="30">
        <f>IFERROR(__xludf.DUMMYFUNCTION("""COMPUTED_VALUE"""),10.0)</f>
        <v>10</v>
      </c>
      <c r="S84" s="30">
        <f>IFERROR(__xludf.DUMMYFUNCTION("""COMPUTED_VALUE"""),2.0)</f>
        <v>2</v>
      </c>
      <c r="T84" s="31">
        <f>IFERROR(__xludf.DUMMYFUNCTION("""COMPUTED_VALUE"""),0.0)</f>
        <v>0</v>
      </c>
      <c r="U84" s="29">
        <f>IFERROR(__xludf.DUMMYFUNCTION("""COMPUTED_VALUE"""),0.0)</f>
        <v>0</v>
      </c>
      <c r="V84" s="30">
        <f>IFERROR(__xludf.DUMMYFUNCTION("""COMPUTED_VALUE"""),10.0)</f>
        <v>10</v>
      </c>
      <c r="W84" s="29">
        <f>IFERROR(__xludf.DUMMYFUNCTION("""COMPUTED_VALUE"""),2.0)</f>
        <v>2</v>
      </c>
      <c r="X84" s="30">
        <f>IFERROR(__xludf.DUMMYFUNCTION("""COMPUTED_VALUE"""),0.0)</f>
        <v>0</v>
      </c>
      <c r="Y84" s="30">
        <f>IFERROR(__xludf.DUMMYFUNCTION("""COMPUTED_VALUE"""),0.0)</f>
        <v>0</v>
      </c>
      <c r="Z84" s="30">
        <f>IFERROR(__xludf.DUMMYFUNCTION("""COMPUTED_VALUE"""),0.0)</f>
        <v>0</v>
      </c>
      <c r="AA84" s="30">
        <f>IFERROR(__xludf.DUMMYFUNCTION("""COMPUTED_VALUE"""),0.0)</f>
        <v>0</v>
      </c>
      <c r="AB84" s="30">
        <f>IFERROR(__xludf.DUMMYFUNCTION("""COMPUTED_VALUE"""),0.0)</f>
        <v>0</v>
      </c>
      <c r="AC84" s="31">
        <f>IFERROR(__xludf.DUMMYFUNCTION("""COMPUTED_VALUE"""),5.0)</f>
        <v>5</v>
      </c>
      <c r="AD84" s="29">
        <f>IFERROR(__xludf.DUMMYFUNCTION("""COMPUTED_VALUE"""),0.0)</f>
        <v>0</v>
      </c>
      <c r="AE84" s="30">
        <f>IFERROR(__xludf.DUMMYFUNCTION("""COMPUTED_VALUE"""),5.0)</f>
        <v>5</v>
      </c>
      <c r="AF84" s="30">
        <f>IFERROR(__xludf.DUMMYFUNCTION("""COMPUTED_VALUE"""),0.0)</f>
        <v>0</v>
      </c>
      <c r="AG84" s="30">
        <f>IFERROR(__xludf.DUMMYFUNCTION("""COMPUTED_VALUE"""),0.0)</f>
        <v>0</v>
      </c>
      <c r="AH84" s="30">
        <f>IFERROR(__xludf.DUMMYFUNCTION("""COMPUTED_VALUE"""),0.0)</f>
        <v>0</v>
      </c>
      <c r="AI84" s="31">
        <f>IFERROR(__xludf.DUMMYFUNCTION("""COMPUTED_VALUE"""),5.0)</f>
        <v>5</v>
      </c>
      <c r="AJ84" s="30">
        <f>IFERROR(__xludf.DUMMYFUNCTION("""COMPUTED_VALUE"""),0.0)</f>
        <v>0</v>
      </c>
      <c r="AK84" s="30">
        <f>IFERROR(__xludf.DUMMYFUNCTION("""COMPUTED_VALUE"""),0.0)</f>
        <v>0</v>
      </c>
      <c r="AL84" s="29">
        <f>IFERROR(__xludf.DUMMYFUNCTION("""COMPUTED_VALUE"""),0.0)</f>
        <v>0</v>
      </c>
      <c r="AM84" s="30">
        <f>IFERROR(__xludf.DUMMYFUNCTION("""COMPUTED_VALUE"""),10.0)</f>
        <v>10</v>
      </c>
      <c r="AN84" s="30">
        <f>IFERROR(__xludf.DUMMYFUNCTION("""COMPUTED_VALUE"""),2.0)</f>
        <v>2</v>
      </c>
      <c r="AO84" s="32">
        <f>IFERROR(__xludf.DUMMYFUNCTION("""COMPUTED_VALUE"""),2.0)</f>
        <v>2</v>
      </c>
      <c r="AP84" s="30">
        <f>IFERROR(__xludf.DUMMYFUNCTION("""COMPUTED_VALUE"""),5.0)</f>
        <v>5</v>
      </c>
      <c r="AQ84" s="30">
        <f>IFERROR(__xludf.DUMMYFUNCTION("""COMPUTED_VALUE"""),18.0)</f>
        <v>18</v>
      </c>
      <c r="AR84" s="30">
        <f>IFERROR(__xludf.DUMMYFUNCTION("""COMPUTED_VALUE"""),2.0)</f>
        <v>2</v>
      </c>
      <c r="AS84" s="29">
        <f>IFERROR(__xludf.DUMMYFUNCTION("""COMPUTED_VALUE"""),2.0)</f>
        <v>2</v>
      </c>
      <c r="AT84" s="29">
        <f>IFERROR(__xludf.DUMMYFUNCTION("""COMPUTED_VALUE"""),5.0)</f>
        <v>5</v>
      </c>
    </row>
    <row r="85">
      <c r="A85" s="33" t="str">
        <f>IFERROR(__xludf.DUMMYFUNCTION("""COMPUTED_VALUE"""),"Елисеев Антон")</f>
        <v>Елисеев Антон</v>
      </c>
      <c r="B85" s="29">
        <f>IFERROR(__xludf.DUMMYFUNCTION("""COMPUTED_VALUE"""),126.0)</f>
        <v>126</v>
      </c>
      <c r="C85" s="30">
        <f>IFERROR(__xludf.DUMMYFUNCTION("""COMPUTED_VALUE"""),26.0)</f>
        <v>26</v>
      </c>
      <c r="D85" s="30">
        <f>IFERROR(__xludf.DUMMYFUNCTION("""COMPUTED_VALUE"""),15.0)</f>
        <v>15</v>
      </c>
      <c r="E85" s="30">
        <f>IFERROR(__xludf.DUMMYFUNCTION("""COMPUTED_VALUE"""),31.0)</f>
        <v>31</v>
      </c>
      <c r="F85" s="29">
        <f>IFERROR(__xludf.DUMMYFUNCTION("""COMPUTED_VALUE"""),54.0)</f>
        <v>54</v>
      </c>
      <c r="G85" s="30">
        <f>IFERROR(__xludf.DUMMYFUNCTION("""COMPUTED_VALUE"""),22.0)</f>
        <v>22</v>
      </c>
      <c r="H85" s="30">
        <f>IFERROR(__xludf.DUMMYFUNCTION("""COMPUTED_VALUE"""),4.0)</f>
        <v>4</v>
      </c>
      <c r="I85" s="30">
        <f>IFERROR(__xludf.DUMMYFUNCTION("""COMPUTED_VALUE"""),10.0)</f>
        <v>10</v>
      </c>
      <c r="J85" s="30">
        <f>IFERROR(__xludf.DUMMYFUNCTION("""COMPUTED_VALUE"""),5.0)</f>
        <v>5</v>
      </c>
      <c r="K85" s="30">
        <f>IFERROR(__xludf.DUMMYFUNCTION("""COMPUTED_VALUE"""),5.0)</f>
        <v>5</v>
      </c>
      <c r="L85" s="30">
        <f>IFERROR(__xludf.DUMMYFUNCTION("""COMPUTED_VALUE"""),12.0)</f>
        <v>12</v>
      </c>
      <c r="M85" s="30">
        <f>IFERROR(__xludf.DUMMYFUNCTION("""COMPUTED_VALUE"""),14.0)</f>
        <v>14</v>
      </c>
      <c r="N85" s="30">
        <f>IFERROR(__xludf.DUMMYFUNCTION("""COMPUTED_VALUE"""),12.0)</f>
        <v>12</v>
      </c>
      <c r="O85" s="30">
        <f>IFERROR(__xludf.DUMMYFUNCTION("""COMPUTED_VALUE"""),2.0)</f>
        <v>2</v>
      </c>
      <c r="P85" s="29">
        <f>IFERROR(__xludf.DUMMYFUNCTION("""COMPUTED_VALUE"""),40.0)</f>
        <v>40</v>
      </c>
      <c r="Q85" s="30">
        <f>IFERROR(__xludf.DUMMYFUNCTION("""COMPUTED_VALUE"""),10.0)</f>
        <v>10</v>
      </c>
      <c r="R85" s="30">
        <f>IFERROR(__xludf.DUMMYFUNCTION("""COMPUTED_VALUE"""),10.0)</f>
        <v>10</v>
      </c>
      <c r="S85" s="30">
        <f>IFERROR(__xludf.DUMMYFUNCTION("""COMPUTED_VALUE"""),2.0)</f>
        <v>2</v>
      </c>
      <c r="T85" s="31">
        <f>IFERROR(__xludf.DUMMYFUNCTION("""COMPUTED_VALUE"""),2.0)</f>
        <v>2</v>
      </c>
      <c r="U85" s="29">
        <f>IFERROR(__xludf.DUMMYFUNCTION("""COMPUTED_VALUE"""),2.0)</f>
        <v>2</v>
      </c>
      <c r="V85" s="30">
        <f>IFERROR(__xludf.DUMMYFUNCTION("""COMPUTED_VALUE"""),10.0)</f>
        <v>10</v>
      </c>
      <c r="W85" s="29">
        <f>IFERROR(__xludf.DUMMYFUNCTION("""COMPUTED_VALUE"""),0.0)</f>
        <v>0</v>
      </c>
      <c r="X85" s="30">
        <f>IFERROR(__xludf.DUMMYFUNCTION("""COMPUTED_VALUE"""),2.0)</f>
        <v>2</v>
      </c>
      <c r="Y85" s="30">
        <f>IFERROR(__xludf.DUMMYFUNCTION("""COMPUTED_VALUE"""),3.0)</f>
        <v>3</v>
      </c>
      <c r="Z85" s="30">
        <f>IFERROR(__xludf.DUMMYFUNCTION("""COMPUTED_VALUE"""),0.0)</f>
        <v>0</v>
      </c>
      <c r="AA85" s="30">
        <f>IFERROR(__xludf.DUMMYFUNCTION("""COMPUTED_VALUE"""),0.0)</f>
        <v>0</v>
      </c>
      <c r="AB85" s="30">
        <f>IFERROR(__xludf.DUMMYFUNCTION("""COMPUTED_VALUE"""),0.0)</f>
        <v>0</v>
      </c>
      <c r="AC85" s="31">
        <f>IFERROR(__xludf.DUMMYFUNCTION("""COMPUTED_VALUE"""),5.0)</f>
        <v>5</v>
      </c>
      <c r="AD85" s="29">
        <f>IFERROR(__xludf.DUMMYFUNCTION("""COMPUTED_VALUE"""),0.0)</f>
        <v>0</v>
      </c>
      <c r="AE85" s="30">
        <f>IFERROR(__xludf.DUMMYFUNCTION("""COMPUTED_VALUE"""),5.0)</f>
        <v>5</v>
      </c>
      <c r="AF85" s="30">
        <f>IFERROR(__xludf.DUMMYFUNCTION("""COMPUTED_VALUE"""),2.0)</f>
        <v>2</v>
      </c>
      <c r="AG85" s="30">
        <f>IFERROR(__xludf.DUMMYFUNCTION("""COMPUTED_VALUE"""),3.0)</f>
        <v>3</v>
      </c>
      <c r="AH85" s="30">
        <f>IFERROR(__xludf.DUMMYFUNCTION("""COMPUTED_VALUE"""),2.0)</f>
        <v>2</v>
      </c>
      <c r="AI85" s="31">
        <f>IFERROR(__xludf.DUMMYFUNCTION("""COMPUTED_VALUE"""),5.0)</f>
        <v>5</v>
      </c>
      <c r="AJ85" s="30">
        <f>IFERROR(__xludf.DUMMYFUNCTION("""COMPUTED_VALUE"""),5.0)</f>
        <v>5</v>
      </c>
      <c r="AK85" s="30">
        <f>IFERROR(__xludf.DUMMYFUNCTION("""COMPUTED_VALUE"""),2.0)</f>
        <v>2</v>
      </c>
      <c r="AL85" s="29">
        <f>IFERROR(__xludf.DUMMYFUNCTION("""COMPUTED_VALUE"""),2.0)</f>
        <v>2</v>
      </c>
      <c r="AM85" s="30">
        <f>IFERROR(__xludf.DUMMYFUNCTION("""COMPUTED_VALUE"""),10.0)</f>
        <v>10</v>
      </c>
      <c r="AN85" s="30">
        <f>IFERROR(__xludf.DUMMYFUNCTION("""COMPUTED_VALUE"""),2.0)</f>
        <v>2</v>
      </c>
      <c r="AO85" s="32">
        <f>IFERROR(__xludf.DUMMYFUNCTION("""COMPUTED_VALUE"""),2.0)</f>
        <v>2</v>
      </c>
      <c r="AP85" s="30">
        <f>IFERROR(__xludf.DUMMYFUNCTION("""COMPUTED_VALUE"""),5.0)</f>
        <v>5</v>
      </c>
      <c r="AQ85" s="30">
        <f>IFERROR(__xludf.DUMMYFUNCTION("""COMPUTED_VALUE"""),31.0)</f>
        <v>31</v>
      </c>
      <c r="AR85" s="30">
        <f>IFERROR(__xludf.DUMMYFUNCTION("""COMPUTED_VALUE"""),2.0)</f>
        <v>2</v>
      </c>
      <c r="AS85" s="29">
        <f>IFERROR(__xludf.DUMMYFUNCTION("""COMPUTED_VALUE"""),2.0)</f>
        <v>2</v>
      </c>
      <c r="AT85" s="29">
        <f>IFERROR(__xludf.DUMMYFUNCTION("""COMPUTED_VALUE"""),0.0)</f>
        <v>0</v>
      </c>
    </row>
    <row r="86">
      <c r="A86" s="33" t="str">
        <f>IFERROR(__xludf.DUMMYFUNCTION("""COMPUTED_VALUE"""),"Дорохина Александра")</f>
        <v>Дорохина Александра</v>
      </c>
      <c r="B86" s="29">
        <f>IFERROR(__xludf.DUMMYFUNCTION("""COMPUTED_VALUE"""),109.0)</f>
        <v>109</v>
      </c>
      <c r="C86" s="30">
        <f>IFERROR(__xludf.DUMMYFUNCTION("""COMPUTED_VALUE"""),26.0)</f>
        <v>26</v>
      </c>
      <c r="D86" s="30">
        <f>IFERROR(__xludf.DUMMYFUNCTION("""COMPUTED_VALUE"""),20.0)</f>
        <v>20</v>
      </c>
      <c r="E86" s="30">
        <f>IFERROR(__xludf.DUMMYFUNCTION("""COMPUTED_VALUE"""),23.0)</f>
        <v>23</v>
      </c>
      <c r="F86" s="29">
        <f>IFERROR(__xludf.DUMMYFUNCTION("""COMPUTED_VALUE"""),40.0)</f>
        <v>40</v>
      </c>
      <c r="G86" s="30">
        <f>IFERROR(__xludf.DUMMYFUNCTION("""COMPUTED_VALUE"""),22.0)</f>
        <v>22</v>
      </c>
      <c r="H86" s="30">
        <f>IFERROR(__xludf.DUMMYFUNCTION("""COMPUTED_VALUE"""),4.0)</f>
        <v>4</v>
      </c>
      <c r="I86" s="30">
        <f>IFERROR(__xludf.DUMMYFUNCTION("""COMPUTED_VALUE"""),12.0)</f>
        <v>12</v>
      </c>
      <c r="J86" s="30">
        <f>IFERROR(__xludf.DUMMYFUNCTION("""COMPUTED_VALUE"""),8.0)</f>
        <v>8</v>
      </c>
      <c r="K86" s="30">
        <f>IFERROR(__xludf.DUMMYFUNCTION("""COMPUTED_VALUE"""),2.0)</f>
        <v>2</v>
      </c>
      <c r="L86" s="30">
        <f>IFERROR(__xludf.DUMMYFUNCTION("""COMPUTED_VALUE"""),10.0)</f>
        <v>10</v>
      </c>
      <c r="M86" s="30">
        <f>IFERROR(__xludf.DUMMYFUNCTION("""COMPUTED_VALUE"""),11.0)</f>
        <v>11</v>
      </c>
      <c r="N86" s="30">
        <f>IFERROR(__xludf.DUMMYFUNCTION("""COMPUTED_VALUE"""),0.0)</f>
        <v>0</v>
      </c>
      <c r="O86" s="30">
        <f>IFERROR(__xludf.DUMMYFUNCTION("""COMPUTED_VALUE"""),0.0)</f>
        <v>0</v>
      </c>
      <c r="P86" s="29">
        <f>IFERROR(__xludf.DUMMYFUNCTION("""COMPUTED_VALUE"""),40.0)</f>
        <v>40</v>
      </c>
      <c r="Q86" s="30">
        <f>IFERROR(__xludf.DUMMYFUNCTION("""COMPUTED_VALUE"""),10.0)</f>
        <v>10</v>
      </c>
      <c r="R86" s="30">
        <f>IFERROR(__xludf.DUMMYFUNCTION("""COMPUTED_VALUE"""),10.0)</f>
        <v>10</v>
      </c>
      <c r="S86" s="30">
        <f>IFERROR(__xludf.DUMMYFUNCTION("""COMPUTED_VALUE"""),2.0)</f>
        <v>2</v>
      </c>
      <c r="T86" s="31">
        <f>IFERROR(__xludf.DUMMYFUNCTION("""COMPUTED_VALUE"""),2.0)</f>
        <v>2</v>
      </c>
      <c r="U86" s="29">
        <f>IFERROR(__xludf.DUMMYFUNCTION("""COMPUTED_VALUE"""),2.0)</f>
        <v>2</v>
      </c>
      <c r="V86" s="30">
        <f>IFERROR(__xludf.DUMMYFUNCTION("""COMPUTED_VALUE"""),10.0)</f>
        <v>10</v>
      </c>
      <c r="W86" s="29">
        <f>IFERROR(__xludf.DUMMYFUNCTION("""COMPUTED_VALUE"""),2.0)</f>
        <v>2</v>
      </c>
      <c r="X86" s="30">
        <f>IFERROR(__xludf.DUMMYFUNCTION("""COMPUTED_VALUE"""),0.0)</f>
        <v>0</v>
      </c>
      <c r="Y86" s="30">
        <f>IFERROR(__xludf.DUMMYFUNCTION("""COMPUTED_VALUE"""),0.0)</f>
        <v>0</v>
      </c>
      <c r="Z86" s="30">
        <f>IFERROR(__xludf.DUMMYFUNCTION("""COMPUTED_VALUE"""),4.0)</f>
        <v>4</v>
      </c>
      <c r="AA86" s="30">
        <f>IFERROR(__xludf.DUMMYFUNCTION("""COMPUTED_VALUE"""),2.0)</f>
        <v>2</v>
      </c>
      <c r="AB86" s="30">
        <f>IFERROR(__xludf.DUMMYFUNCTION("""COMPUTED_VALUE"""),2.0)</f>
        <v>2</v>
      </c>
      <c r="AC86" s="31">
        <f>IFERROR(__xludf.DUMMYFUNCTION("""COMPUTED_VALUE"""),0.0)</f>
        <v>0</v>
      </c>
      <c r="AD86" s="29">
        <f>IFERROR(__xludf.DUMMYFUNCTION("""COMPUTED_VALUE"""),2.0)</f>
        <v>2</v>
      </c>
      <c r="AE86" s="30">
        <f>IFERROR(__xludf.DUMMYFUNCTION("""COMPUTED_VALUE"""),5.0)</f>
        <v>5</v>
      </c>
      <c r="AF86" s="30">
        <f>IFERROR(__xludf.DUMMYFUNCTION("""COMPUTED_VALUE"""),2.0)</f>
        <v>2</v>
      </c>
      <c r="AG86" s="30">
        <f>IFERROR(__xludf.DUMMYFUNCTION("""COMPUTED_VALUE"""),1.0)</f>
        <v>1</v>
      </c>
      <c r="AH86" s="30">
        <f>IFERROR(__xludf.DUMMYFUNCTION("""COMPUTED_VALUE"""),2.0)</f>
        <v>2</v>
      </c>
      <c r="AI86" s="31">
        <f>IFERROR(__xludf.DUMMYFUNCTION("""COMPUTED_VALUE"""),5.0)</f>
        <v>5</v>
      </c>
      <c r="AJ86" s="30">
        <f>IFERROR(__xludf.DUMMYFUNCTION("""COMPUTED_VALUE"""),2.0)</f>
        <v>2</v>
      </c>
      <c r="AK86" s="30">
        <f>IFERROR(__xludf.DUMMYFUNCTION("""COMPUTED_VALUE"""),2.0)</f>
        <v>2</v>
      </c>
      <c r="AL86" s="29">
        <f>IFERROR(__xludf.DUMMYFUNCTION("""COMPUTED_VALUE"""),2.0)</f>
        <v>2</v>
      </c>
      <c r="AM86" s="30">
        <f>IFERROR(__xludf.DUMMYFUNCTION("""COMPUTED_VALUE"""),0.0)</f>
        <v>0</v>
      </c>
      <c r="AN86" s="30">
        <f>IFERROR(__xludf.DUMMYFUNCTION("""COMPUTED_VALUE"""),0.0)</f>
        <v>0</v>
      </c>
      <c r="AO86" s="32">
        <f>IFERROR(__xludf.DUMMYFUNCTION("""COMPUTED_VALUE"""),0.0)</f>
        <v>0</v>
      </c>
      <c r="AP86" s="30">
        <f>IFERROR(__xludf.DUMMYFUNCTION("""COMPUTED_VALUE"""),0.0)</f>
        <v>0</v>
      </c>
      <c r="AQ86" s="30">
        <f>IFERROR(__xludf.DUMMYFUNCTION("""COMPUTED_VALUE"""),36.0)</f>
        <v>36</v>
      </c>
      <c r="AR86" s="30">
        <f>IFERROR(__xludf.DUMMYFUNCTION("""COMPUTED_VALUE"""),2.0)</f>
        <v>2</v>
      </c>
      <c r="AS86" s="29">
        <f>IFERROR(__xludf.DUMMYFUNCTION("""COMPUTED_VALUE"""),2.0)</f>
        <v>2</v>
      </c>
      <c r="AT86" s="29">
        <f>IFERROR(__xludf.DUMMYFUNCTION("""COMPUTED_VALUE"""),0.0)</f>
        <v>0</v>
      </c>
    </row>
    <row r="87">
      <c r="A87" s="33" t="str">
        <f>IFERROR(__xludf.DUMMYFUNCTION("""COMPUTED_VALUE"""),"Маракуца Татьяна")</f>
        <v>Маракуца Татьяна</v>
      </c>
      <c r="B87" s="29">
        <f>IFERROR(__xludf.DUMMYFUNCTION("""COMPUTED_VALUE"""),135.0)</f>
        <v>135</v>
      </c>
      <c r="C87" s="30">
        <f>IFERROR(__xludf.DUMMYFUNCTION("""COMPUTED_VALUE"""),26.0)</f>
        <v>26</v>
      </c>
      <c r="D87" s="30">
        <f>IFERROR(__xludf.DUMMYFUNCTION("""COMPUTED_VALUE"""),17.0)</f>
        <v>17</v>
      </c>
      <c r="E87" s="30">
        <f>IFERROR(__xludf.DUMMYFUNCTION("""COMPUTED_VALUE"""),28.0)</f>
        <v>28</v>
      </c>
      <c r="F87" s="29">
        <f>IFERROR(__xludf.DUMMYFUNCTION("""COMPUTED_VALUE"""),64.0)</f>
        <v>64</v>
      </c>
      <c r="G87" s="30">
        <f>IFERROR(__xludf.DUMMYFUNCTION("""COMPUTED_VALUE"""),22.0)</f>
        <v>22</v>
      </c>
      <c r="H87" s="30">
        <f>IFERROR(__xludf.DUMMYFUNCTION("""COMPUTED_VALUE"""),4.0)</f>
        <v>4</v>
      </c>
      <c r="I87" s="30">
        <f>IFERROR(__xludf.DUMMYFUNCTION("""COMPUTED_VALUE"""),2.0)</f>
        <v>2</v>
      </c>
      <c r="J87" s="30">
        <f>IFERROR(__xludf.DUMMYFUNCTION("""COMPUTED_VALUE"""),15.0)</f>
        <v>15</v>
      </c>
      <c r="K87" s="30">
        <f>IFERROR(__xludf.DUMMYFUNCTION("""COMPUTED_VALUE"""),7.0)</f>
        <v>7</v>
      </c>
      <c r="L87" s="30">
        <f>IFERROR(__xludf.DUMMYFUNCTION("""COMPUTED_VALUE"""),12.0)</f>
        <v>12</v>
      </c>
      <c r="M87" s="30">
        <f>IFERROR(__xludf.DUMMYFUNCTION("""COMPUTED_VALUE"""),9.0)</f>
        <v>9</v>
      </c>
      <c r="N87" s="30">
        <f>IFERROR(__xludf.DUMMYFUNCTION("""COMPUTED_VALUE"""),12.0)</f>
        <v>12</v>
      </c>
      <c r="O87" s="30">
        <f>IFERROR(__xludf.DUMMYFUNCTION("""COMPUTED_VALUE"""),2.0)</f>
        <v>2</v>
      </c>
      <c r="P87" s="29">
        <f>IFERROR(__xludf.DUMMYFUNCTION("""COMPUTED_VALUE"""),50.0)</f>
        <v>50</v>
      </c>
      <c r="Q87" s="30">
        <f>IFERROR(__xludf.DUMMYFUNCTION("""COMPUTED_VALUE"""),10.0)</f>
        <v>10</v>
      </c>
      <c r="R87" s="30">
        <f>IFERROR(__xludf.DUMMYFUNCTION("""COMPUTED_VALUE"""),10.0)</f>
        <v>10</v>
      </c>
      <c r="S87" s="30">
        <f>IFERROR(__xludf.DUMMYFUNCTION("""COMPUTED_VALUE"""),2.0)</f>
        <v>2</v>
      </c>
      <c r="T87" s="31">
        <f>IFERROR(__xludf.DUMMYFUNCTION("""COMPUTED_VALUE"""),2.0)</f>
        <v>2</v>
      </c>
      <c r="U87" s="29">
        <f>IFERROR(__xludf.DUMMYFUNCTION("""COMPUTED_VALUE"""),2.0)</f>
        <v>2</v>
      </c>
      <c r="V87" s="30">
        <f>IFERROR(__xludf.DUMMYFUNCTION("""COMPUTED_VALUE"""),0.0)</f>
        <v>0</v>
      </c>
      <c r="W87" s="29">
        <f>IFERROR(__xludf.DUMMYFUNCTION("""COMPUTED_VALUE"""),2.0)</f>
        <v>2</v>
      </c>
      <c r="X87" s="30">
        <f>IFERROR(__xludf.DUMMYFUNCTION("""COMPUTED_VALUE"""),2.0)</f>
        <v>2</v>
      </c>
      <c r="Y87" s="30">
        <f>IFERROR(__xludf.DUMMYFUNCTION("""COMPUTED_VALUE"""),3.0)</f>
        <v>3</v>
      </c>
      <c r="Z87" s="30">
        <f>IFERROR(__xludf.DUMMYFUNCTION("""COMPUTED_VALUE"""),6.0)</f>
        <v>6</v>
      </c>
      <c r="AA87" s="30">
        <f>IFERROR(__xludf.DUMMYFUNCTION("""COMPUTED_VALUE"""),2.0)</f>
        <v>2</v>
      </c>
      <c r="AB87" s="30">
        <f>IFERROR(__xludf.DUMMYFUNCTION("""COMPUTED_VALUE"""),2.0)</f>
        <v>2</v>
      </c>
      <c r="AC87" s="31">
        <f>IFERROR(__xludf.DUMMYFUNCTION("""COMPUTED_VALUE"""),5.0)</f>
        <v>5</v>
      </c>
      <c r="AD87" s="29">
        <f>IFERROR(__xludf.DUMMYFUNCTION("""COMPUTED_VALUE"""),2.0)</f>
        <v>2</v>
      </c>
      <c r="AE87" s="30">
        <f>IFERROR(__xludf.DUMMYFUNCTION("""COMPUTED_VALUE"""),5.0)</f>
        <v>5</v>
      </c>
      <c r="AF87" s="30">
        <f>IFERROR(__xludf.DUMMYFUNCTION("""COMPUTED_VALUE"""),2.0)</f>
        <v>2</v>
      </c>
      <c r="AG87" s="30">
        <f>IFERROR(__xludf.DUMMYFUNCTION("""COMPUTED_VALUE"""),3.0)</f>
        <v>3</v>
      </c>
      <c r="AH87" s="30">
        <f>IFERROR(__xludf.DUMMYFUNCTION("""COMPUTED_VALUE"""),2.0)</f>
        <v>2</v>
      </c>
      <c r="AI87" s="31">
        <f>IFERROR(__xludf.DUMMYFUNCTION("""COMPUTED_VALUE"""),5.0)</f>
        <v>5</v>
      </c>
      <c r="AJ87" s="30">
        <f>IFERROR(__xludf.DUMMYFUNCTION("""COMPUTED_VALUE"""),0.0)</f>
        <v>0</v>
      </c>
      <c r="AK87" s="30">
        <f>IFERROR(__xludf.DUMMYFUNCTION("""COMPUTED_VALUE"""),2.0)</f>
        <v>2</v>
      </c>
      <c r="AL87" s="29">
        <f>IFERROR(__xludf.DUMMYFUNCTION("""COMPUTED_VALUE"""),2.0)</f>
        <v>2</v>
      </c>
      <c r="AM87" s="30">
        <f>IFERROR(__xludf.DUMMYFUNCTION("""COMPUTED_VALUE"""),10.0)</f>
        <v>10</v>
      </c>
      <c r="AN87" s="30">
        <f>IFERROR(__xludf.DUMMYFUNCTION("""COMPUTED_VALUE"""),2.0)</f>
        <v>2</v>
      </c>
      <c r="AO87" s="32">
        <f>IFERROR(__xludf.DUMMYFUNCTION("""COMPUTED_VALUE"""),2.0)</f>
        <v>2</v>
      </c>
      <c r="AP87" s="30">
        <f>IFERROR(__xludf.DUMMYFUNCTION("""COMPUTED_VALUE"""),5.0)</f>
        <v>5</v>
      </c>
      <c r="AQ87" s="30">
        <f>IFERROR(__xludf.DUMMYFUNCTION("""COMPUTED_VALUE"""),36.0)</f>
        <v>36</v>
      </c>
      <c r="AR87" s="30">
        <f>IFERROR(__xludf.DUMMYFUNCTION("""COMPUTED_VALUE"""),2.0)</f>
        <v>2</v>
      </c>
      <c r="AS87" s="29">
        <f>IFERROR(__xludf.DUMMYFUNCTION("""COMPUTED_VALUE"""),2.0)</f>
        <v>2</v>
      </c>
      <c r="AT87" s="29">
        <f>IFERROR(__xludf.DUMMYFUNCTION("""COMPUTED_VALUE"""),5.0)</f>
        <v>5</v>
      </c>
    </row>
    <row r="88">
      <c r="A88" s="33" t="str">
        <f>IFERROR(__xludf.DUMMYFUNCTION("""COMPUTED_VALUE"""),"Абдрахманова Алсу")</f>
        <v>Абдрахманова Алсу</v>
      </c>
      <c r="B88" s="29">
        <f>IFERROR(__xludf.DUMMYFUNCTION("""COMPUTED_VALUE"""),58.0)</f>
        <v>58</v>
      </c>
      <c r="C88" s="30">
        <f>IFERROR(__xludf.DUMMYFUNCTION("""COMPUTED_VALUE"""),10.0)</f>
        <v>10</v>
      </c>
      <c r="D88" s="30">
        <f>IFERROR(__xludf.DUMMYFUNCTION("""COMPUTED_VALUE"""),5.0)</f>
        <v>5</v>
      </c>
      <c r="E88" s="30">
        <f>IFERROR(__xludf.DUMMYFUNCTION("""COMPUTED_VALUE"""),5.0)</f>
        <v>5</v>
      </c>
      <c r="F88" s="29">
        <f>IFERROR(__xludf.DUMMYFUNCTION("""COMPUTED_VALUE"""),38.0)</f>
        <v>38</v>
      </c>
      <c r="G88" s="30">
        <f>IFERROR(__xludf.DUMMYFUNCTION("""COMPUTED_VALUE"""),10.0)</f>
        <v>10</v>
      </c>
      <c r="H88" s="30">
        <f>IFERROR(__xludf.DUMMYFUNCTION("""COMPUTED_VALUE"""),0.0)</f>
        <v>0</v>
      </c>
      <c r="I88" s="30">
        <f>IFERROR(__xludf.DUMMYFUNCTION("""COMPUTED_VALUE"""),0.0)</f>
        <v>0</v>
      </c>
      <c r="J88" s="30">
        <f>IFERROR(__xludf.DUMMYFUNCTION("""COMPUTED_VALUE"""),5.0)</f>
        <v>5</v>
      </c>
      <c r="K88" s="30">
        <f>IFERROR(__xludf.DUMMYFUNCTION("""COMPUTED_VALUE"""),0.0)</f>
        <v>0</v>
      </c>
      <c r="L88" s="30">
        <f>IFERROR(__xludf.DUMMYFUNCTION("""COMPUTED_VALUE"""),5.0)</f>
        <v>5</v>
      </c>
      <c r="M88" s="30">
        <f>IFERROR(__xludf.DUMMYFUNCTION("""COMPUTED_VALUE"""),0.0)</f>
        <v>0</v>
      </c>
      <c r="N88" s="30">
        <f>IFERROR(__xludf.DUMMYFUNCTION("""COMPUTED_VALUE"""),0.0)</f>
        <v>0</v>
      </c>
      <c r="O88" s="30">
        <f>IFERROR(__xludf.DUMMYFUNCTION("""COMPUTED_VALUE"""),0.0)</f>
        <v>0</v>
      </c>
      <c r="P88" s="29">
        <f>IFERROR(__xludf.DUMMYFUNCTION("""COMPUTED_VALUE"""),38.0)</f>
        <v>38</v>
      </c>
      <c r="Q88" s="30">
        <f>IFERROR(__xludf.DUMMYFUNCTION("""COMPUTED_VALUE"""),10.0)</f>
        <v>10</v>
      </c>
      <c r="R88" s="30">
        <f>IFERROR(__xludf.DUMMYFUNCTION("""COMPUTED_VALUE"""),0.0)</f>
        <v>0</v>
      </c>
      <c r="S88" s="30">
        <f>IFERROR(__xludf.DUMMYFUNCTION("""COMPUTED_VALUE"""),0.0)</f>
        <v>0</v>
      </c>
      <c r="T88" s="31">
        <f>IFERROR(__xludf.DUMMYFUNCTION("""COMPUTED_VALUE"""),0.0)</f>
        <v>0</v>
      </c>
      <c r="U88" s="29">
        <f>IFERROR(__xludf.DUMMYFUNCTION("""COMPUTED_VALUE"""),0.0)</f>
        <v>0</v>
      </c>
      <c r="V88" s="30">
        <f>IFERROR(__xludf.DUMMYFUNCTION("""COMPUTED_VALUE"""),0.0)</f>
        <v>0</v>
      </c>
      <c r="W88" s="29">
        <f>IFERROR(__xludf.DUMMYFUNCTION("""COMPUTED_VALUE"""),0.0)</f>
        <v>0</v>
      </c>
      <c r="X88" s="30">
        <f>IFERROR(__xludf.DUMMYFUNCTION("""COMPUTED_VALUE"""),2.0)</f>
        <v>2</v>
      </c>
      <c r="Y88" s="30">
        <f>IFERROR(__xludf.DUMMYFUNCTION("""COMPUTED_VALUE"""),3.0)</f>
        <v>3</v>
      </c>
      <c r="Z88" s="30">
        <f>IFERROR(__xludf.DUMMYFUNCTION("""COMPUTED_VALUE"""),0.0)</f>
        <v>0</v>
      </c>
      <c r="AA88" s="30">
        <f>IFERROR(__xludf.DUMMYFUNCTION("""COMPUTED_VALUE"""),0.0)</f>
        <v>0</v>
      </c>
      <c r="AB88" s="30">
        <f>IFERROR(__xludf.DUMMYFUNCTION("""COMPUTED_VALUE"""),0.0)</f>
        <v>0</v>
      </c>
      <c r="AC88" s="31">
        <f>IFERROR(__xludf.DUMMYFUNCTION("""COMPUTED_VALUE"""),0.0)</f>
        <v>0</v>
      </c>
      <c r="AD88" s="29">
        <f>IFERROR(__xludf.DUMMYFUNCTION("""COMPUTED_VALUE"""),0.0)</f>
        <v>0</v>
      </c>
      <c r="AE88" s="30">
        <f>IFERROR(__xludf.DUMMYFUNCTION("""COMPUTED_VALUE"""),0.0)</f>
        <v>0</v>
      </c>
      <c r="AF88" s="30">
        <f>IFERROR(__xludf.DUMMYFUNCTION("""COMPUTED_VALUE"""),2.0)</f>
        <v>2</v>
      </c>
      <c r="AG88" s="30">
        <f>IFERROR(__xludf.DUMMYFUNCTION("""COMPUTED_VALUE"""),3.0)</f>
        <v>3</v>
      </c>
      <c r="AH88" s="30">
        <f>IFERROR(__xludf.DUMMYFUNCTION("""COMPUTED_VALUE"""),0.0)</f>
        <v>0</v>
      </c>
      <c r="AI88" s="31">
        <f>IFERROR(__xludf.DUMMYFUNCTION("""COMPUTED_VALUE"""),0.0)</f>
        <v>0</v>
      </c>
      <c r="AJ88" s="30">
        <f>IFERROR(__xludf.DUMMYFUNCTION("""COMPUTED_VALUE"""),0.0)</f>
        <v>0</v>
      </c>
      <c r="AK88" s="30">
        <f>IFERROR(__xludf.DUMMYFUNCTION("""COMPUTED_VALUE"""),0.0)</f>
        <v>0</v>
      </c>
      <c r="AL88" s="29">
        <f>IFERROR(__xludf.DUMMYFUNCTION("""COMPUTED_VALUE"""),0.0)</f>
        <v>0</v>
      </c>
      <c r="AM88" s="30">
        <f>IFERROR(__xludf.DUMMYFUNCTION("""COMPUTED_VALUE"""),0.0)</f>
        <v>0</v>
      </c>
      <c r="AN88" s="30">
        <f>IFERROR(__xludf.DUMMYFUNCTION("""COMPUTED_VALUE"""),0.0)</f>
        <v>0</v>
      </c>
      <c r="AO88" s="32">
        <f>IFERROR(__xludf.DUMMYFUNCTION("""COMPUTED_VALUE"""),0.0)</f>
        <v>0</v>
      </c>
      <c r="AP88" s="30">
        <f>IFERROR(__xludf.DUMMYFUNCTION("""COMPUTED_VALUE"""),0.0)</f>
        <v>0</v>
      </c>
      <c r="AQ88" s="30">
        <f>IFERROR(__xludf.DUMMYFUNCTION("""COMPUTED_VALUE"""),36.0)</f>
        <v>36</v>
      </c>
      <c r="AR88" s="30">
        <f>IFERROR(__xludf.DUMMYFUNCTION("""COMPUTED_VALUE"""),2.0)</f>
        <v>2</v>
      </c>
      <c r="AS88" s="29">
        <f>IFERROR(__xludf.DUMMYFUNCTION("""COMPUTED_VALUE"""),0.0)</f>
        <v>0</v>
      </c>
      <c r="AT88" s="29">
        <f>IFERROR(__xludf.DUMMYFUNCTION("""COMPUTED_VALUE"""),0.0)</f>
        <v>0</v>
      </c>
    </row>
    <row r="89">
      <c r="A89" s="33" t="str">
        <f>IFERROR(__xludf.DUMMYFUNCTION("""COMPUTED_VALUE"""),"Зубко Екатерина")</f>
        <v>Зубко Екатерина</v>
      </c>
      <c r="B89" s="29">
        <f>IFERROR(__xludf.DUMMYFUNCTION("""COMPUTED_VALUE"""),107.0)</f>
        <v>107</v>
      </c>
      <c r="C89" s="30">
        <f>IFERROR(__xludf.DUMMYFUNCTION("""COMPUTED_VALUE"""),26.0)</f>
        <v>26</v>
      </c>
      <c r="D89" s="30">
        <f>IFERROR(__xludf.DUMMYFUNCTION("""COMPUTED_VALUE"""),7.0)</f>
        <v>7</v>
      </c>
      <c r="E89" s="30">
        <f>IFERROR(__xludf.DUMMYFUNCTION("""COMPUTED_VALUE"""),20.0)</f>
        <v>20</v>
      </c>
      <c r="F89" s="29">
        <f>IFERROR(__xludf.DUMMYFUNCTION("""COMPUTED_VALUE"""),54.0)</f>
        <v>54</v>
      </c>
      <c r="G89" s="30">
        <f>IFERROR(__xludf.DUMMYFUNCTION("""COMPUTED_VALUE"""),22.0)</f>
        <v>22</v>
      </c>
      <c r="H89" s="30">
        <f>IFERROR(__xludf.DUMMYFUNCTION("""COMPUTED_VALUE"""),4.0)</f>
        <v>4</v>
      </c>
      <c r="I89" s="30">
        <f>IFERROR(__xludf.DUMMYFUNCTION("""COMPUTED_VALUE"""),2.0)</f>
        <v>2</v>
      </c>
      <c r="J89" s="30">
        <f>IFERROR(__xludf.DUMMYFUNCTION("""COMPUTED_VALUE"""),5.0)</f>
        <v>5</v>
      </c>
      <c r="K89" s="30">
        <f>IFERROR(__xludf.DUMMYFUNCTION("""COMPUTED_VALUE"""),5.0)</f>
        <v>5</v>
      </c>
      <c r="L89" s="30">
        <f>IFERROR(__xludf.DUMMYFUNCTION("""COMPUTED_VALUE"""),10.0)</f>
        <v>10</v>
      </c>
      <c r="M89" s="30">
        <f>IFERROR(__xludf.DUMMYFUNCTION("""COMPUTED_VALUE"""),5.0)</f>
        <v>5</v>
      </c>
      <c r="N89" s="30">
        <f>IFERROR(__xludf.DUMMYFUNCTION("""COMPUTED_VALUE"""),10.0)</f>
        <v>10</v>
      </c>
      <c r="O89" s="30">
        <f>IFERROR(__xludf.DUMMYFUNCTION("""COMPUTED_VALUE"""),2.0)</f>
        <v>2</v>
      </c>
      <c r="P89" s="29">
        <f>IFERROR(__xludf.DUMMYFUNCTION("""COMPUTED_VALUE"""),42.0)</f>
        <v>42</v>
      </c>
      <c r="Q89" s="30">
        <f>IFERROR(__xludf.DUMMYFUNCTION("""COMPUTED_VALUE"""),10.0)</f>
        <v>10</v>
      </c>
      <c r="R89" s="30">
        <f>IFERROR(__xludf.DUMMYFUNCTION("""COMPUTED_VALUE"""),10.0)</f>
        <v>10</v>
      </c>
      <c r="S89" s="30">
        <f>IFERROR(__xludf.DUMMYFUNCTION("""COMPUTED_VALUE"""),2.0)</f>
        <v>2</v>
      </c>
      <c r="T89" s="31">
        <f>IFERROR(__xludf.DUMMYFUNCTION("""COMPUTED_VALUE"""),2.0)</f>
        <v>2</v>
      </c>
      <c r="U89" s="29">
        <f>IFERROR(__xludf.DUMMYFUNCTION("""COMPUTED_VALUE"""),2.0)</f>
        <v>2</v>
      </c>
      <c r="V89" s="30">
        <f>IFERROR(__xludf.DUMMYFUNCTION("""COMPUTED_VALUE"""),0.0)</f>
        <v>0</v>
      </c>
      <c r="W89" s="29">
        <f>IFERROR(__xludf.DUMMYFUNCTION("""COMPUTED_VALUE"""),2.0)</f>
        <v>2</v>
      </c>
      <c r="X89" s="30">
        <f>IFERROR(__xludf.DUMMYFUNCTION("""COMPUTED_VALUE"""),2.0)</f>
        <v>2</v>
      </c>
      <c r="Y89" s="30">
        <f>IFERROR(__xludf.DUMMYFUNCTION("""COMPUTED_VALUE"""),3.0)</f>
        <v>3</v>
      </c>
      <c r="Z89" s="30">
        <f>IFERROR(__xludf.DUMMYFUNCTION("""COMPUTED_VALUE"""),0.0)</f>
        <v>0</v>
      </c>
      <c r="AA89" s="30">
        <f>IFERROR(__xludf.DUMMYFUNCTION("""COMPUTED_VALUE"""),0.0)</f>
        <v>0</v>
      </c>
      <c r="AB89" s="30">
        <f>IFERROR(__xludf.DUMMYFUNCTION("""COMPUTED_VALUE"""),0.0)</f>
        <v>0</v>
      </c>
      <c r="AC89" s="31">
        <f>IFERROR(__xludf.DUMMYFUNCTION("""COMPUTED_VALUE"""),5.0)</f>
        <v>5</v>
      </c>
      <c r="AD89" s="29">
        <f>IFERROR(__xludf.DUMMYFUNCTION("""COMPUTED_VALUE"""),0.0)</f>
        <v>0</v>
      </c>
      <c r="AE89" s="30">
        <f>IFERROR(__xludf.DUMMYFUNCTION("""COMPUTED_VALUE"""),5.0)</f>
        <v>5</v>
      </c>
      <c r="AF89" s="30">
        <f>IFERROR(__xludf.DUMMYFUNCTION("""COMPUTED_VALUE"""),2.0)</f>
        <v>2</v>
      </c>
      <c r="AG89" s="30">
        <f>IFERROR(__xludf.DUMMYFUNCTION("""COMPUTED_VALUE"""),3.0)</f>
        <v>3</v>
      </c>
      <c r="AH89" s="30">
        <f>IFERROR(__xludf.DUMMYFUNCTION("""COMPUTED_VALUE"""),0.0)</f>
        <v>0</v>
      </c>
      <c r="AI89" s="31">
        <f>IFERROR(__xludf.DUMMYFUNCTION("""COMPUTED_VALUE"""),5.0)</f>
        <v>5</v>
      </c>
      <c r="AJ89" s="30">
        <f>IFERROR(__xludf.DUMMYFUNCTION("""COMPUTED_VALUE"""),0.0)</f>
        <v>0</v>
      </c>
      <c r="AK89" s="30">
        <f>IFERROR(__xludf.DUMMYFUNCTION("""COMPUTED_VALUE"""),0.0)</f>
        <v>0</v>
      </c>
      <c r="AL89" s="29">
        <f>IFERROR(__xludf.DUMMYFUNCTION("""COMPUTED_VALUE"""),0.0)</f>
        <v>0</v>
      </c>
      <c r="AM89" s="30">
        <f>IFERROR(__xludf.DUMMYFUNCTION("""COMPUTED_VALUE"""),10.0)</f>
        <v>10</v>
      </c>
      <c r="AN89" s="30">
        <f>IFERROR(__xludf.DUMMYFUNCTION("""COMPUTED_VALUE"""),0.0)</f>
        <v>0</v>
      </c>
      <c r="AO89" s="32">
        <f>IFERROR(__xludf.DUMMYFUNCTION("""COMPUTED_VALUE"""),2.0)</f>
        <v>2</v>
      </c>
      <c r="AP89" s="30">
        <f>IFERROR(__xludf.DUMMYFUNCTION("""COMPUTED_VALUE"""),5.0)</f>
        <v>5</v>
      </c>
      <c r="AQ89" s="30">
        <f>IFERROR(__xludf.DUMMYFUNCTION("""COMPUTED_VALUE"""),33.0)</f>
        <v>33</v>
      </c>
      <c r="AR89" s="30">
        <f>IFERROR(__xludf.DUMMYFUNCTION("""COMPUTED_VALUE"""),2.0)</f>
        <v>2</v>
      </c>
      <c r="AS89" s="29">
        <f>IFERROR(__xludf.DUMMYFUNCTION("""COMPUTED_VALUE"""),2.0)</f>
        <v>2</v>
      </c>
      <c r="AT89" s="29">
        <f>IFERROR(__xludf.DUMMYFUNCTION("""COMPUTED_VALUE"""),0.0)</f>
        <v>0</v>
      </c>
    </row>
    <row r="90">
      <c r="A90" s="33" t="str">
        <f>IFERROR(__xludf.DUMMYFUNCTION("""COMPUTED_VALUE"""),"Родионова Ксения")</f>
        <v>Родионова Ксения</v>
      </c>
      <c r="B90" s="29">
        <f>IFERROR(__xludf.DUMMYFUNCTION("""COMPUTED_VALUE"""),81.0)</f>
        <v>81</v>
      </c>
      <c r="C90" s="30">
        <f>IFERROR(__xludf.DUMMYFUNCTION("""COMPUTED_VALUE"""),26.0)</f>
        <v>26</v>
      </c>
      <c r="D90" s="30">
        <f>IFERROR(__xludf.DUMMYFUNCTION("""COMPUTED_VALUE"""),16.0)</f>
        <v>16</v>
      </c>
      <c r="E90" s="30">
        <f>IFERROR(__xludf.DUMMYFUNCTION("""COMPUTED_VALUE"""),24.0)</f>
        <v>24</v>
      </c>
      <c r="F90" s="29">
        <f>IFERROR(__xludf.DUMMYFUNCTION("""COMPUTED_VALUE"""),15.0)</f>
        <v>15</v>
      </c>
      <c r="G90" s="30">
        <f>IFERROR(__xludf.DUMMYFUNCTION("""COMPUTED_VALUE"""),22.0)</f>
        <v>22</v>
      </c>
      <c r="H90" s="30">
        <f>IFERROR(__xludf.DUMMYFUNCTION("""COMPUTED_VALUE"""),4.0)</f>
        <v>4</v>
      </c>
      <c r="I90" s="30">
        <f>IFERROR(__xludf.DUMMYFUNCTION("""COMPUTED_VALUE"""),0.0)</f>
        <v>0</v>
      </c>
      <c r="J90" s="30">
        <f>IFERROR(__xludf.DUMMYFUNCTION("""COMPUTED_VALUE"""),16.0)</f>
        <v>16</v>
      </c>
      <c r="K90" s="30">
        <f>IFERROR(__xludf.DUMMYFUNCTION("""COMPUTED_VALUE"""),7.0)</f>
        <v>7</v>
      </c>
      <c r="L90" s="30">
        <f>IFERROR(__xludf.DUMMYFUNCTION("""COMPUTED_VALUE"""),12.0)</f>
        <v>12</v>
      </c>
      <c r="M90" s="30">
        <f>IFERROR(__xludf.DUMMYFUNCTION("""COMPUTED_VALUE"""),5.0)</f>
        <v>5</v>
      </c>
      <c r="N90" s="30">
        <f>IFERROR(__xludf.DUMMYFUNCTION("""COMPUTED_VALUE"""),10.0)</f>
        <v>10</v>
      </c>
      <c r="O90" s="30">
        <f>IFERROR(__xludf.DUMMYFUNCTION("""COMPUTED_VALUE"""),0.0)</f>
        <v>0</v>
      </c>
      <c r="P90" s="29">
        <f>IFERROR(__xludf.DUMMYFUNCTION("""COMPUTED_VALUE"""),5.0)</f>
        <v>5</v>
      </c>
      <c r="Q90" s="30">
        <f>IFERROR(__xludf.DUMMYFUNCTION("""COMPUTED_VALUE"""),10.0)</f>
        <v>10</v>
      </c>
      <c r="R90" s="30">
        <f>IFERROR(__xludf.DUMMYFUNCTION("""COMPUTED_VALUE"""),10.0)</f>
        <v>10</v>
      </c>
      <c r="S90" s="30">
        <f>IFERROR(__xludf.DUMMYFUNCTION("""COMPUTED_VALUE"""),2.0)</f>
        <v>2</v>
      </c>
      <c r="T90" s="31">
        <f>IFERROR(__xludf.DUMMYFUNCTION("""COMPUTED_VALUE"""),2.0)</f>
        <v>2</v>
      </c>
      <c r="U90" s="29">
        <f>IFERROR(__xludf.DUMMYFUNCTION("""COMPUTED_VALUE"""),2.0)</f>
        <v>2</v>
      </c>
      <c r="V90" s="30">
        <f>IFERROR(__xludf.DUMMYFUNCTION("""COMPUTED_VALUE"""),0.0)</f>
        <v>0</v>
      </c>
      <c r="W90" s="29">
        <f>IFERROR(__xludf.DUMMYFUNCTION("""COMPUTED_VALUE"""),0.0)</f>
        <v>0</v>
      </c>
      <c r="X90" s="30">
        <f>IFERROR(__xludf.DUMMYFUNCTION("""COMPUTED_VALUE"""),1.0)</f>
        <v>1</v>
      </c>
      <c r="Y90" s="30">
        <f>IFERROR(__xludf.DUMMYFUNCTION("""COMPUTED_VALUE"""),2.0)</f>
        <v>2</v>
      </c>
      <c r="Z90" s="30">
        <f>IFERROR(__xludf.DUMMYFUNCTION("""COMPUTED_VALUE"""),9.0)</f>
        <v>9</v>
      </c>
      <c r="AA90" s="30">
        <f>IFERROR(__xludf.DUMMYFUNCTION("""COMPUTED_VALUE"""),2.0)</f>
        <v>2</v>
      </c>
      <c r="AB90" s="30">
        <f>IFERROR(__xludf.DUMMYFUNCTION("""COMPUTED_VALUE"""),2.0)</f>
        <v>2</v>
      </c>
      <c r="AC90" s="31">
        <f>IFERROR(__xludf.DUMMYFUNCTION("""COMPUTED_VALUE"""),5.0)</f>
        <v>5</v>
      </c>
      <c r="AD90" s="29">
        <f>IFERROR(__xludf.DUMMYFUNCTION("""COMPUTED_VALUE"""),2.0)</f>
        <v>2</v>
      </c>
      <c r="AE90" s="30">
        <f>IFERROR(__xludf.DUMMYFUNCTION("""COMPUTED_VALUE"""),5.0)</f>
        <v>5</v>
      </c>
      <c r="AF90" s="30">
        <f>IFERROR(__xludf.DUMMYFUNCTION("""COMPUTED_VALUE"""),2.0)</f>
        <v>2</v>
      </c>
      <c r="AG90" s="30">
        <f>IFERROR(__xludf.DUMMYFUNCTION("""COMPUTED_VALUE"""),3.0)</f>
        <v>3</v>
      </c>
      <c r="AH90" s="30">
        <f>IFERROR(__xludf.DUMMYFUNCTION("""COMPUTED_VALUE"""),2.0)</f>
        <v>2</v>
      </c>
      <c r="AI90" s="31">
        <f>IFERROR(__xludf.DUMMYFUNCTION("""COMPUTED_VALUE"""),5.0)</f>
        <v>5</v>
      </c>
      <c r="AJ90" s="30">
        <f>IFERROR(__xludf.DUMMYFUNCTION("""COMPUTED_VALUE"""),0.0)</f>
        <v>0</v>
      </c>
      <c r="AK90" s="30">
        <f>IFERROR(__xludf.DUMMYFUNCTION("""COMPUTED_VALUE"""),0.0)</f>
        <v>0</v>
      </c>
      <c r="AL90" s="29">
        <f>IFERROR(__xludf.DUMMYFUNCTION("""COMPUTED_VALUE"""),0.0)</f>
        <v>0</v>
      </c>
      <c r="AM90" s="30">
        <f>IFERROR(__xludf.DUMMYFUNCTION("""COMPUTED_VALUE"""),10.0)</f>
        <v>10</v>
      </c>
      <c r="AN90" s="30">
        <f>IFERROR(__xludf.DUMMYFUNCTION("""COMPUTED_VALUE"""),0.0)</f>
        <v>0</v>
      </c>
      <c r="AO90" s="32">
        <f>IFERROR(__xludf.DUMMYFUNCTION("""COMPUTED_VALUE"""),0.0)</f>
        <v>0</v>
      </c>
      <c r="AP90" s="30">
        <f>IFERROR(__xludf.DUMMYFUNCTION("""COMPUTED_VALUE"""),5.0)</f>
        <v>5</v>
      </c>
      <c r="AQ90" s="30">
        <f>IFERROR(__xludf.DUMMYFUNCTION("""COMPUTED_VALUE"""),0.0)</f>
        <v>0</v>
      </c>
      <c r="AR90" s="30">
        <f>IFERROR(__xludf.DUMMYFUNCTION("""COMPUTED_VALUE"""),0.0)</f>
        <v>0</v>
      </c>
      <c r="AS90" s="29">
        <f>IFERROR(__xludf.DUMMYFUNCTION("""COMPUTED_VALUE"""),0.0)</f>
        <v>0</v>
      </c>
      <c r="AT90" s="29">
        <f>IFERROR(__xludf.DUMMYFUNCTION("""COMPUTED_VALUE"""),0.0)</f>
        <v>0</v>
      </c>
    </row>
    <row r="91">
      <c r="A91" s="33" t="str">
        <f>IFERROR(__xludf.DUMMYFUNCTION("""COMPUTED_VALUE"""),"Данилина Оксана")</f>
        <v>Данилина Оксана</v>
      </c>
      <c r="B91" s="29">
        <f>IFERROR(__xludf.DUMMYFUNCTION("""COMPUTED_VALUE"""),130.0)</f>
        <v>130</v>
      </c>
      <c r="C91" s="30">
        <f>IFERROR(__xludf.DUMMYFUNCTION("""COMPUTED_VALUE"""),26.0)</f>
        <v>26</v>
      </c>
      <c r="D91" s="30">
        <f>IFERROR(__xludf.DUMMYFUNCTION("""COMPUTED_VALUE"""),23.0)</f>
        <v>23</v>
      </c>
      <c r="E91" s="30">
        <f>IFERROR(__xludf.DUMMYFUNCTION("""COMPUTED_VALUE"""),34.0)</f>
        <v>34</v>
      </c>
      <c r="F91" s="29">
        <f>IFERROR(__xludf.DUMMYFUNCTION("""COMPUTED_VALUE"""),47.0)</f>
        <v>47</v>
      </c>
      <c r="G91" s="30">
        <f>IFERROR(__xludf.DUMMYFUNCTION("""COMPUTED_VALUE"""),22.0)</f>
        <v>22</v>
      </c>
      <c r="H91" s="30">
        <f>IFERROR(__xludf.DUMMYFUNCTION("""COMPUTED_VALUE"""),4.0)</f>
        <v>4</v>
      </c>
      <c r="I91" s="30">
        <f>IFERROR(__xludf.DUMMYFUNCTION("""COMPUTED_VALUE"""),12.0)</f>
        <v>12</v>
      </c>
      <c r="J91" s="30">
        <f>IFERROR(__xludf.DUMMYFUNCTION("""COMPUTED_VALUE"""),11.0)</f>
        <v>11</v>
      </c>
      <c r="K91" s="30">
        <f>IFERROR(__xludf.DUMMYFUNCTION("""COMPUTED_VALUE"""),7.0)</f>
        <v>7</v>
      </c>
      <c r="L91" s="30">
        <f>IFERROR(__xludf.DUMMYFUNCTION("""COMPUTED_VALUE"""),11.0)</f>
        <v>11</v>
      </c>
      <c r="M91" s="30">
        <f>IFERROR(__xludf.DUMMYFUNCTION("""COMPUTED_VALUE"""),16.0)</f>
        <v>16</v>
      </c>
      <c r="N91" s="30">
        <f>IFERROR(__xludf.DUMMYFUNCTION("""COMPUTED_VALUE"""),12.0)</f>
        <v>12</v>
      </c>
      <c r="O91" s="30">
        <f>IFERROR(__xludf.DUMMYFUNCTION("""COMPUTED_VALUE"""),2.0)</f>
        <v>2</v>
      </c>
      <c r="P91" s="29">
        <f>IFERROR(__xludf.DUMMYFUNCTION("""COMPUTED_VALUE"""),33.0)</f>
        <v>33</v>
      </c>
      <c r="Q91" s="30">
        <f>IFERROR(__xludf.DUMMYFUNCTION("""COMPUTED_VALUE"""),10.0)</f>
        <v>10</v>
      </c>
      <c r="R91" s="30">
        <f>IFERROR(__xludf.DUMMYFUNCTION("""COMPUTED_VALUE"""),10.0)</f>
        <v>10</v>
      </c>
      <c r="S91" s="30">
        <f>IFERROR(__xludf.DUMMYFUNCTION("""COMPUTED_VALUE"""),2.0)</f>
        <v>2</v>
      </c>
      <c r="T91" s="31">
        <f>IFERROR(__xludf.DUMMYFUNCTION("""COMPUTED_VALUE"""),2.0)</f>
        <v>2</v>
      </c>
      <c r="U91" s="29">
        <f>IFERROR(__xludf.DUMMYFUNCTION("""COMPUTED_VALUE"""),2.0)</f>
        <v>2</v>
      </c>
      <c r="V91" s="30">
        <f>IFERROR(__xludf.DUMMYFUNCTION("""COMPUTED_VALUE"""),10.0)</f>
        <v>10</v>
      </c>
      <c r="W91" s="29">
        <f>IFERROR(__xludf.DUMMYFUNCTION("""COMPUTED_VALUE"""),2.0)</f>
        <v>2</v>
      </c>
      <c r="X91" s="30">
        <f>IFERROR(__xludf.DUMMYFUNCTION("""COMPUTED_VALUE"""),0.0)</f>
        <v>0</v>
      </c>
      <c r="Y91" s="30">
        <f>IFERROR(__xludf.DUMMYFUNCTION("""COMPUTED_VALUE"""),0.0)</f>
        <v>0</v>
      </c>
      <c r="Z91" s="30">
        <f>IFERROR(__xludf.DUMMYFUNCTION("""COMPUTED_VALUE"""),7.0)</f>
        <v>7</v>
      </c>
      <c r="AA91" s="30">
        <f>IFERROR(__xludf.DUMMYFUNCTION("""COMPUTED_VALUE"""),2.0)</f>
        <v>2</v>
      </c>
      <c r="AB91" s="30">
        <f>IFERROR(__xludf.DUMMYFUNCTION("""COMPUTED_VALUE"""),2.0)</f>
        <v>2</v>
      </c>
      <c r="AC91" s="31">
        <f>IFERROR(__xludf.DUMMYFUNCTION("""COMPUTED_VALUE"""),5.0)</f>
        <v>5</v>
      </c>
      <c r="AD91" s="29">
        <f>IFERROR(__xludf.DUMMYFUNCTION("""COMPUTED_VALUE"""),2.0)</f>
        <v>2</v>
      </c>
      <c r="AE91" s="30">
        <f>IFERROR(__xludf.DUMMYFUNCTION("""COMPUTED_VALUE"""),5.0)</f>
        <v>5</v>
      </c>
      <c r="AF91" s="30">
        <f>IFERROR(__xludf.DUMMYFUNCTION("""COMPUTED_VALUE"""),2.0)</f>
        <v>2</v>
      </c>
      <c r="AG91" s="30">
        <f>IFERROR(__xludf.DUMMYFUNCTION("""COMPUTED_VALUE"""),2.0)</f>
        <v>2</v>
      </c>
      <c r="AH91" s="30">
        <f>IFERROR(__xludf.DUMMYFUNCTION("""COMPUTED_VALUE"""),2.0)</f>
        <v>2</v>
      </c>
      <c r="AI91" s="31">
        <f>IFERROR(__xludf.DUMMYFUNCTION("""COMPUTED_VALUE"""),5.0)</f>
        <v>5</v>
      </c>
      <c r="AJ91" s="30">
        <f>IFERROR(__xludf.DUMMYFUNCTION("""COMPUTED_VALUE"""),9.0)</f>
        <v>9</v>
      </c>
      <c r="AK91" s="30">
        <f>IFERROR(__xludf.DUMMYFUNCTION("""COMPUTED_VALUE"""),0.0)</f>
        <v>0</v>
      </c>
      <c r="AL91" s="29">
        <f>IFERROR(__xludf.DUMMYFUNCTION("""COMPUTED_VALUE"""),2.0)</f>
        <v>2</v>
      </c>
      <c r="AM91" s="30">
        <f>IFERROR(__xludf.DUMMYFUNCTION("""COMPUTED_VALUE"""),10.0)</f>
        <v>10</v>
      </c>
      <c r="AN91" s="30">
        <f>IFERROR(__xludf.DUMMYFUNCTION("""COMPUTED_VALUE"""),2.0)</f>
        <v>2</v>
      </c>
      <c r="AO91" s="32">
        <f>IFERROR(__xludf.DUMMYFUNCTION("""COMPUTED_VALUE"""),2.0)</f>
        <v>2</v>
      </c>
      <c r="AP91" s="30">
        <f>IFERROR(__xludf.DUMMYFUNCTION("""COMPUTED_VALUE"""),5.0)</f>
        <v>5</v>
      </c>
      <c r="AQ91" s="30">
        <f>IFERROR(__xludf.DUMMYFUNCTION("""COMPUTED_VALUE"""),24.0)</f>
        <v>24</v>
      </c>
      <c r="AR91" s="30">
        <f>IFERROR(__xludf.DUMMYFUNCTION("""COMPUTED_VALUE"""),2.0)</f>
        <v>2</v>
      </c>
      <c r="AS91" s="29">
        <f>IFERROR(__xludf.DUMMYFUNCTION("""COMPUTED_VALUE"""),2.0)</f>
        <v>2</v>
      </c>
      <c r="AT91" s="29">
        <f>IFERROR(__xludf.DUMMYFUNCTION("""COMPUTED_VALUE"""),0.0)</f>
        <v>0</v>
      </c>
    </row>
    <row r="92">
      <c r="A92" s="33" t="str">
        <f>IFERROR(__xludf.DUMMYFUNCTION("""COMPUTED_VALUE"""),"Кузькин Владислав")</f>
        <v>Кузькин Владислав</v>
      </c>
      <c r="B92" s="29">
        <f>IFERROR(__xludf.DUMMYFUNCTION("""COMPUTED_VALUE"""),34.0)</f>
        <v>34</v>
      </c>
      <c r="C92" s="30">
        <f>IFERROR(__xludf.DUMMYFUNCTION("""COMPUTED_VALUE"""),20.0)</f>
        <v>20</v>
      </c>
      <c r="D92" s="30">
        <f>IFERROR(__xludf.DUMMYFUNCTION("""COMPUTED_VALUE"""),4.0)</f>
        <v>4</v>
      </c>
      <c r="E92" s="30">
        <f>IFERROR(__xludf.DUMMYFUNCTION("""COMPUTED_VALUE"""),10.0)</f>
        <v>10</v>
      </c>
      <c r="F92" s="29">
        <f>IFERROR(__xludf.DUMMYFUNCTION("""COMPUTED_VALUE"""),0.0)</f>
        <v>0</v>
      </c>
      <c r="G92" s="30">
        <f>IFERROR(__xludf.DUMMYFUNCTION("""COMPUTED_VALUE"""),20.0)</f>
        <v>20</v>
      </c>
      <c r="H92" s="30">
        <f>IFERROR(__xludf.DUMMYFUNCTION("""COMPUTED_VALUE"""),0.0)</f>
        <v>0</v>
      </c>
      <c r="I92" s="30">
        <f>IFERROR(__xludf.DUMMYFUNCTION("""COMPUTED_VALUE"""),0.0)</f>
        <v>0</v>
      </c>
      <c r="J92" s="30">
        <f>IFERROR(__xludf.DUMMYFUNCTION("""COMPUTED_VALUE"""),4.0)</f>
        <v>4</v>
      </c>
      <c r="K92" s="30">
        <f>IFERROR(__xludf.DUMMYFUNCTION("""COMPUTED_VALUE"""),0.0)</f>
        <v>0</v>
      </c>
      <c r="L92" s="30">
        <f>IFERROR(__xludf.DUMMYFUNCTION("""COMPUTED_VALUE"""),5.0)</f>
        <v>5</v>
      </c>
      <c r="M92" s="30">
        <f>IFERROR(__xludf.DUMMYFUNCTION("""COMPUTED_VALUE"""),5.0)</f>
        <v>5</v>
      </c>
      <c r="N92" s="30">
        <f>IFERROR(__xludf.DUMMYFUNCTION("""COMPUTED_VALUE"""),0.0)</f>
        <v>0</v>
      </c>
      <c r="O92" s="30">
        <f>IFERROR(__xludf.DUMMYFUNCTION("""COMPUTED_VALUE"""),0.0)</f>
        <v>0</v>
      </c>
      <c r="P92" s="29">
        <f>IFERROR(__xludf.DUMMYFUNCTION("""COMPUTED_VALUE"""),0.0)</f>
        <v>0</v>
      </c>
      <c r="Q92" s="30">
        <f>IFERROR(__xludf.DUMMYFUNCTION("""COMPUTED_VALUE"""),10.0)</f>
        <v>10</v>
      </c>
      <c r="R92" s="30">
        <f>IFERROR(__xludf.DUMMYFUNCTION("""COMPUTED_VALUE"""),10.0)</f>
        <v>10</v>
      </c>
      <c r="S92" s="30">
        <f>IFERROR(__xludf.DUMMYFUNCTION("""COMPUTED_VALUE"""),0.0)</f>
        <v>0</v>
      </c>
      <c r="T92" s="31">
        <f>IFERROR(__xludf.DUMMYFUNCTION("""COMPUTED_VALUE"""),0.0)</f>
        <v>0</v>
      </c>
      <c r="U92" s="29">
        <f>IFERROR(__xludf.DUMMYFUNCTION("""COMPUTED_VALUE"""),0.0)</f>
        <v>0</v>
      </c>
      <c r="V92" s="30">
        <f>IFERROR(__xludf.DUMMYFUNCTION("""COMPUTED_VALUE"""),0.0)</f>
        <v>0</v>
      </c>
      <c r="W92" s="29">
        <f>IFERROR(__xludf.DUMMYFUNCTION("""COMPUTED_VALUE"""),0.0)</f>
        <v>0</v>
      </c>
      <c r="X92" s="30">
        <f>IFERROR(__xludf.DUMMYFUNCTION("""COMPUTED_VALUE"""),2.0)</f>
        <v>2</v>
      </c>
      <c r="Y92" s="30">
        <f>IFERROR(__xludf.DUMMYFUNCTION("""COMPUTED_VALUE"""),2.0)</f>
        <v>2</v>
      </c>
      <c r="Z92" s="30">
        <f>IFERROR(__xludf.DUMMYFUNCTION("""COMPUTED_VALUE"""),0.0)</f>
        <v>0</v>
      </c>
      <c r="AA92" s="30">
        <f>IFERROR(__xludf.DUMMYFUNCTION("""COMPUTED_VALUE"""),0.0)</f>
        <v>0</v>
      </c>
      <c r="AB92" s="30">
        <f>IFERROR(__xludf.DUMMYFUNCTION("""COMPUTED_VALUE"""),0.0)</f>
        <v>0</v>
      </c>
      <c r="AC92" s="31">
        <f>IFERROR(__xludf.DUMMYFUNCTION("""COMPUTED_VALUE"""),0.0)</f>
        <v>0</v>
      </c>
      <c r="AD92" s="29">
        <f>IFERROR(__xludf.DUMMYFUNCTION("""COMPUTED_VALUE"""),0.0)</f>
        <v>0</v>
      </c>
      <c r="AE92" s="30">
        <f>IFERROR(__xludf.DUMMYFUNCTION("""COMPUTED_VALUE"""),0.0)</f>
        <v>0</v>
      </c>
      <c r="AF92" s="30">
        <f>IFERROR(__xludf.DUMMYFUNCTION("""COMPUTED_VALUE"""),2.0)</f>
        <v>2</v>
      </c>
      <c r="AG92" s="30">
        <f>IFERROR(__xludf.DUMMYFUNCTION("""COMPUTED_VALUE"""),3.0)</f>
        <v>3</v>
      </c>
      <c r="AH92" s="30">
        <f>IFERROR(__xludf.DUMMYFUNCTION("""COMPUTED_VALUE"""),0.0)</f>
        <v>0</v>
      </c>
      <c r="AI92" s="31">
        <f>IFERROR(__xludf.DUMMYFUNCTION("""COMPUTED_VALUE"""),5.0)</f>
        <v>5</v>
      </c>
      <c r="AJ92" s="30">
        <f>IFERROR(__xludf.DUMMYFUNCTION("""COMPUTED_VALUE"""),0.0)</f>
        <v>0</v>
      </c>
      <c r="AK92" s="30">
        <f>IFERROR(__xludf.DUMMYFUNCTION("""COMPUTED_VALUE"""),0.0)</f>
        <v>0</v>
      </c>
      <c r="AL92" s="29">
        <f>IFERROR(__xludf.DUMMYFUNCTION("""COMPUTED_VALUE"""),0.0)</f>
        <v>0</v>
      </c>
      <c r="AM92" s="30">
        <f>IFERROR(__xludf.DUMMYFUNCTION("""COMPUTED_VALUE"""),0.0)</f>
        <v>0</v>
      </c>
      <c r="AN92" s="30">
        <f>IFERROR(__xludf.DUMMYFUNCTION("""COMPUTED_VALUE"""),0.0)</f>
        <v>0</v>
      </c>
      <c r="AO92" s="32">
        <f>IFERROR(__xludf.DUMMYFUNCTION("""COMPUTED_VALUE"""),0.0)</f>
        <v>0</v>
      </c>
      <c r="AP92" s="30">
        <f>IFERROR(__xludf.DUMMYFUNCTION("""COMPUTED_VALUE"""),0.0)</f>
        <v>0</v>
      </c>
      <c r="AQ92" s="30">
        <f>IFERROR(__xludf.DUMMYFUNCTION("""COMPUTED_VALUE"""),0.0)</f>
        <v>0</v>
      </c>
      <c r="AR92" s="30">
        <f>IFERROR(__xludf.DUMMYFUNCTION("""COMPUTED_VALUE"""),0.0)</f>
        <v>0</v>
      </c>
      <c r="AS92" s="29">
        <f>IFERROR(__xludf.DUMMYFUNCTION("""COMPUTED_VALUE"""),0.0)</f>
        <v>0</v>
      </c>
      <c r="AT92" s="29">
        <f>IFERROR(__xludf.DUMMYFUNCTION("""COMPUTED_VALUE"""),0.0)</f>
        <v>0</v>
      </c>
    </row>
    <row r="93">
      <c r="A93" s="33" t="str">
        <f>IFERROR(__xludf.DUMMYFUNCTION("""COMPUTED_VALUE"""),"Саушкин Александр")</f>
        <v>Саушкин Александр</v>
      </c>
      <c r="B93" s="29">
        <f>IFERROR(__xludf.DUMMYFUNCTION("""COMPUTED_VALUE"""),95.0)</f>
        <v>95</v>
      </c>
      <c r="C93" s="30">
        <f>IFERROR(__xludf.DUMMYFUNCTION("""COMPUTED_VALUE"""),26.0)</f>
        <v>26</v>
      </c>
      <c r="D93" s="30">
        <f>IFERROR(__xludf.DUMMYFUNCTION("""COMPUTED_VALUE"""),5.0)</f>
        <v>5</v>
      </c>
      <c r="E93" s="30">
        <f>IFERROR(__xludf.DUMMYFUNCTION("""COMPUTED_VALUE"""),19.0)</f>
        <v>19</v>
      </c>
      <c r="F93" s="29">
        <f>IFERROR(__xludf.DUMMYFUNCTION("""COMPUTED_VALUE"""),45.0)</f>
        <v>45</v>
      </c>
      <c r="G93" s="30">
        <f>IFERROR(__xludf.DUMMYFUNCTION("""COMPUTED_VALUE"""),22.0)</f>
        <v>22</v>
      </c>
      <c r="H93" s="30">
        <f>IFERROR(__xludf.DUMMYFUNCTION("""COMPUTED_VALUE"""),4.0)</f>
        <v>4</v>
      </c>
      <c r="I93" s="30">
        <f>IFERROR(__xludf.DUMMYFUNCTION("""COMPUTED_VALUE"""),0.0)</f>
        <v>0</v>
      </c>
      <c r="J93" s="30">
        <f>IFERROR(__xludf.DUMMYFUNCTION("""COMPUTED_VALUE"""),5.0)</f>
        <v>5</v>
      </c>
      <c r="K93" s="30">
        <f>IFERROR(__xludf.DUMMYFUNCTION("""COMPUTED_VALUE"""),2.0)</f>
        <v>2</v>
      </c>
      <c r="L93" s="30">
        <f>IFERROR(__xludf.DUMMYFUNCTION("""COMPUTED_VALUE"""),12.0)</f>
        <v>12</v>
      </c>
      <c r="M93" s="30">
        <f>IFERROR(__xludf.DUMMYFUNCTION("""COMPUTED_VALUE"""),5.0)</f>
        <v>5</v>
      </c>
      <c r="N93" s="30">
        <f>IFERROR(__xludf.DUMMYFUNCTION("""COMPUTED_VALUE"""),2.0)</f>
        <v>2</v>
      </c>
      <c r="O93" s="30">
        <f>IFERROR(__xludf.DUMMYFUNCTION("""COMPUTED_VALUE"""),2.0)</f>
        <v>2</v>
      </c>
      <c r="P93" s="29">
        <f>IFERROR(__xludf.DUMMYFUNCTION("""COMPUTED_VALUE"""),41.0)</f>
        <v>41</v>
      </c>
      <c r="Q93" s="30">
        <f>IFERROR(__xludf.DUMMYFUNCTION("""COMPUTED_VALUE"""),10.0)</f>
        <v>10</v>
      </c>
      <c r="R93" s="30">
        <f>IFERROR(__xludf.DUMMYFUNCTION("""COMPUTED_VALUE"""),10.0)</f>
        <v>10</v>
      </c>
      <c r="S93" s="30">
        <f>IFERROR(__xludf.DUMMYFUNCTION("""COMPUTED_VALUE"""),2.0)</f>
        <v>2</v>
      </c>
      <c r="T93" s="31">
        <f>IFERROR(__xludf.DUMMYFUNCTION("""COMPUTED_VALUE"""),2.0)</f>
        <v>2</v>
      </c>
      <c r="U93" s="29">
        <f>IFERROR(__xludf.DUMMYFUNCTION("""COMPUTED_VALUE"""),2.0)</f>
        <v>2</v>
      </c>
      <c r="V93" s="30">
        <f>IFERROR(__xludf.DUMMYFUNCTION("""COMPUTED_VALUE"""),0.0)</f>
        <v>0</v>
      </c>
      <c r="W93" s="29">
        <f>IFERROR(__xludf.DUMMYFUNCTION("""COMPUTED_VALUE"""),0.0)</f>
        <v>0</v>
      </c>
      <c r="X93" s="30">
        <f>IFERROR(__xludf.DUMMYFUNCTION("""COMPUTED_VALUE"""),2.0)</f>
        <v>2</v>
      </c>
      <c r="Y93" s="30">
        <f>IFERROR(__xludf.DUMMYFUNCTION("""COMPUTED_VALUE"""),3.0)</f>
        <v>3</v>
      </c>
      <c r="Z93" s="30">
        <f>IFERROR(__xludf.DUMMYFUNCTION("""COMPUTED_VALUE"""),0.0)</f>
        <v>0</v>
      </c>
      <c r="AA93" s="30">
        <f>IFERROR(__xludf.DUMMYFUNCTION("""COMPUTED_VALUE"""),0.0)</f>
        <v>0</v>
      </c>
      <c r="AB93" s="30">
        <f>IFERROR(__xludf.DUMMYFUNCTION("""COMPUTED_VALUE"""),0.0)</f>
        <v>0</v>
      </c>
      <c r="AC93" s="31">
        <f>IFERROR(__xludf.DUMMYFUNCTION("""COMPUTED_VALUE"""),0.0)</f>
        <v>0</v>
      </c>
      <c r="AD93" s="29">
        <f>IFERROR(__xludf.DUMMYFUNCTION("""COMPUTED_VALUE"""),2.0)</f>
        <v>2</v>
      </c>
      <c r="AE93" s="30">
        <f>IFERROR(__xludf.DUMMYFUNCTION("""COMPUTED_VALUE"""),5.0)</f>
        <v>5</v>
      </c>
      <c r="AF93" s="30">
        <f>IFERROR(__xludf.DUMMYFUNCTION("""COMPUTED_VALUE"""),2.0)</f>
        <v>2</v>
      </c>
      <c r="AG93" s="30">
        <f>IFERROR(__xludf.DUMMYFUNCTION("""COMPUTED_VALUE"""),3.0)</f>
        <v>3</v>
      </c>
      <c r="AH93" s="30">
        <f>IFERROR(__xludf.DUMMYFUNCTION("""COMPUTED_VALUE"""),2.0)</f>
        <v>2</v>
      </c>
      <c r="AI93" s="31">
        <f>IFERROR(__xludf.DUMMYFUNCTION("""COMPUTED_VALUE"""),5.0)</f>
        <v>5</v>
      </c>
      <c r="AJ93" s="30">
        <f>IFERROR(__xludf.DUMMYFUNCTION("""COMPUTED_VALUE"""),0.0)</f>
        <v>0</v>
      </c>
      <c r="AK93" s="30">
        <f>IFERROR(__xludf.DUMMYFUNCTION("""COMPUTED_VALUE"""),0.0)</f>
        <v>0</v>
      </c>
      <c r="AL93" s="29">
        <f>IFERROR(__xludf.DUMMYFUNCTION("""COMPUTED_VALUE"""),0.0)</f>
        <v>0</v>
      </c>
      <c r="AM93" s="30">
        <f>IFERROR(__xludf.DUMMYFUNCTION("""COMPUTED_VALUE"""),0.0)</f>
        <v>0</v>
      </c>
      <c r="AN93" s="30">
        <f>IFERROR(__xludf.DUMMYFUNCTION("""COMPUTED_VALUE"""),2.0)</f>
        <v>2</v>
      </c>
      <c r="AO93" s="32">
        <f>IFERROR(__xludf.DUMMYFUNCTION("""COMPUTED_VALUE"""),2.0)</f>
        <v>2</v>
      </c>
      <c r="AP93" s="30">
        <f>IFERROR(__xludf.DUMMYFUNCTION("""COMPUTED_VALUE"""),5.0)</f>
        <v>5</v>
      </c>
      <c r="AQ93" s="30">
        <f>IFERROR(__xludf.DUMMYFUNCTION("""COMPUTED_VALUE"""),32.0)</f>
        <v>32</v>
      </c>
      <c r="AR93" s="30">
        <f>IFERROR(__xludf.DUMMYFUNCTION("""COMPUTED_VALUE"""),2.0)</f>
        <v>2</v>
      </c>
      <c r="AS93" s="29">
        <f>IFERROR(__xludf.DUMMYFUNCTION("""COMPUTED_VALUE"""),2.0)</f>
        <v>2</v>
      </c>
      <c r="AT93" s="29">
        <f>IFERROR(__xludf.DUMMYFUNCTION("""COMPUTED_VALUE"""),0.0)</f>
        <v>0</v>
      </c>
    </row>
    <row r="94">
      <c r="A94" s="33" t="str">
        <f>IFERROR(__xludf.DUMMYFUNCTION("""COMPUTED_VALUE"""),"Униговская Мария")</f>
        <v>Униговская Мария</v>
      </c>
      <c r="B94" s="29">
        <f>IFERROR(__xludf.DUMMYFUNCTION("""COMPUTED_VALUE"""),104.0)</f>
        <v>104</v>
      </c>
      <c r="C94" s="30">
        <f>IFERROR(__xludf.DUMMYFUNCTION("""COMPUTED_VALUE"""),22.0)</f>
        <v>22</v>
      </c>
      <c r="D94" s="30">
        <f>IFERROR(__xludf.DUMMYFUNCTION("""COMPUTED_VALUE"""),23.0)</f>
        <v>23</v>
      </c>
      <c r="E94" s="30">
        <f>IFERROR(__xludf.DUMMYFUNCTION("""COMPUTED_VALUE"""),17.0)</f>
        <v>17</v>
      </c>
      <c r="F94" s="29">
        <f>IFERROR(__xludf.DUMMYFUNCTION("""COMPUTED_VALUE"""),42.0)</f>
        <v>42</v>
      </c>
      <c r="G94" s="30">
        <f>IFERROR(__xludf.DUMMYFUNCTION("""COMPUTED_VALUE"""),22.0)</f>
        <v>22</v>
      </c>
      <c r="H94" s="30">
        <f>IFERROR(__xludf.DUMMYFUNCTION("""COMPUTED_VALUE"""),0.0)</f>
        <v>0</v>
      </c>
      <c r="I94" s="30">
        <f>IFERROR(__xludf.DUMMYFUNCTION("""COMPUTED_VALUE"""),10.0)</f>
        <v>10</v>
      </c>
      <c r="J94" s="30">
        <f>IFERROR(__xludf.DUMMYFUNCTION("""COMPUTED_VALUE"""),13.0)</f>
        <v>13</v>
      </c>
      <c r="K94" s="30">
        <f>IFERROR(__xludf.DUMMYFUNCTION("""COMPUTED_VALUE"""),5.0)</f>
        <v>5</v>
      </c>
      <c r="L94" s="30">
        <f>IFERROR(__xludf.DUMMYFUNCTION("""COMPUTED_VALUE"""),10.0)</f>
        <v>10</v>
      </c>
      <c r="M94" s="30">
        <f>IFERROR(__xludf.DUMMYFUNCTION("""COMPUTED_VALUE"""),2.0)</f>
        <v>2</v>
      </c>
      <c r="N94" s="30">
        <f>IFERROR(__xludf.DUMMYFUNCTION("""COMPUTED_VALUE"""),12.0)</f>
        <v>12</v>
      </c>
      <c r="O94" s="30">
        <f>IFERROR(__xludf.DUMMYFUNCTION("""COMPUTED_VALUE"""),0.0)</f>
        <v>0</v>
      </c>
      <c r="P94" s="29">
        <f>IFERROR(__xludf.DUMMYFUNCTION("""COMPUTED_VALUE"""),30.0)</f>
        <v>30</v>
      </c>
      <c r="Q94" s="30">
        <f>IFERROR(__xludf.DUMMYFUNCTION("""COMPUTED_VALUE"""),10.0)</f>
        <v>10</v>
      </c>
      <c r="R94" s="30">
        <f>IFERROR(__xludf.DUMMYFUNCTION("""COMPUTED_VALUE"""),10.0)</f>
        <v>10</v>
      </c>
      <c r="S94" s="30">
        <f>IFERROR(__xludf.DUMMYFUNCTION("""COMPUTED_VALUE"""),2.0)</f>
        <v>2</v>
      </c>
      <c r="T94" s="31">
        <f>IFERROR(__xludf.DUMMYFUNCTION("""COMPUTED_VALUE"""),0.0)</f>
        <v>0</v>
      </c>
      <c r="U94" s="29">
        <f>IFERROR(__xludf.DUMMYFUNCTION("""COMPUTED_VALUE"""),0.0)</f>
        <v>0</v>
      </c>
      <c r="V94" s="30">
        <f>IFERROR(__xludf.DUMMYFUNCTION("""COMPUTED_VALUE"""),10.0)</f>
        <v>10</v>
      </c>
      <c r="W94" s="29">
        <f>IFERROR(__xludf.DUMMYFUNCTION("""COMPUTED_VALUE"""),0.0)</f>
        <v>0</v>
      </c>
      <c r="X94" s="30">
        <f>IFERROR(__xludf.DUMMYFUNCTION("""COMPUTED_VALUE"""),2.0)</f>
        <v>2</v>
      </c>
      <c r="Y94" s="30">
        <f>IFERROR(__xludf.DUMMYFUNCTION("""COMPUTED_VALUE"""),3.0)</f>
        <v>3</v>
      </c>
      <c r="Z94" s="30">
        <f>IFERROR(__xludf.DUMMYFUNCTION("""COMPUTED_VALUE"""),4.0)</f>
        <v>4</v>
      </c>
      <c r="AA94" s="30">
        <f>IFERROR(__xludf.DUMMYFUNCTION("""COMPUTED_VALUE"""),2.0)</f>
        <v>2</v>
      </c>
      <c r="AB94" s="30">
        <f>IFERROR(__xludf.DUMMYFUNCTION("""COMPUTED_VALUE"""),2.0)</f>
        <v>2</v>
      </c>
      <c r="AC94" s="31">
        <f>IFERROR(__xludf.DUMMYFUNCTION("""COMPUTED_VALUE"""),5.0)</f>
        <v>5</v>
      </c>
      <c r="AD94" s="29">
        <f>IFERROR(__xludf.DUMMYFUNCTION("""COMPUTED_VALUE"""),0.0)</f>
        <v>0</v>
      </c>
      <c r="AE94" s="30">
        <f>IFERROR(__xludf.DUMMYFUNCTION("""COMPUTED_VALUE"""),5.0)</f>
        <v>5</v>
      </c>
      <c r="AF94" s="30">
        <f>IFERROR(__xludf.DUMMYFUNCTION("""COMPUTED_VALUE"""),2.0)</f>
        <v>2</v>
      </c>
      <c r="AG94" s="30">
        <f>IFERROR(__xludf.DUMMYFUNCTION("""COMPUTED_VALUE"""),3.0)</f>
        <v>3</v>
      </c>
      <c r="AH94" s="30">
        <f>IFERROR(__xludf.DUMMYFUNCTION("""COMPUTED_VALUE"""),0.0)</f>
        <v>0</v>
      </c>
      <c r="AI94" s="31">
        <f>IFERROR(__xludf.DUMMYFUNCTION("""COMPUTED_VALUE"""),0.0)</f>
        <v>0</v>
      </c>
      <c r="AJ94" s="30">
        <f>IFERROR(__xludf.DUMMYFUNCTION("""COMPUTED_VALUE"""),2.0)</f>
        <v>2</v>
      </c>
      <c r="AK94" s="30">
        <f>IFERROR(__xludf.DUMMYFUNCTION("""COMPUTED_VALUE"""),0.0)</f>
        <v>0</v>
      </c>
      <c r="AL94" s="29">
        <f>IFERROR(__xludf.DUMMYFUNCTION("""COMPUTED_VALUE"""),0.0)</f>
        <v>0</v>
      </c>
      <c r="AM94" s="30">
        <f>IFERROR(__xludf.DUMMYFUNCTION("""COMPUTED_VALUE"""),10.0)</f>
        <v>10</v>
      </c>
      <c r="AN94" s="30">
        <f>IFERROR(__xludf.DUMMYFUNCTION("""COMPUTED_VALUE"""),2.0)</f>
        <v>2</v>
      </c>
      <c r="AO94" s="32">
        <f>IFERROR(__xludf.DUMMYFUNCTION("""COMPUTED_VALUE"""),0.0)</f>
        <v>0</v>
      </c>
      <c r="AP94" s="30">
        <f>IFERROR(__xludf.DUMMYFUNCTION("""COMPUTED_VALUE"""),5.0)</f>
        <v>5</v>
      </c>
      <c r="AQ94" s="30">
        <f>IFERROR(__xludf.DUMMYFUNCTION("""COMPUTED_VALUE"""),21.0)</f>
        <v>21</v>
      </c>
      <c r="AR94" s="30">
        <f>IFERROR(__xludf.DUMMYFUNCTION("""COMPUTED_VALUE"""),2.0)</f>
        <v>2</v>
      </c>
      <c r="AS94" s="29">
        <f>IFERROR(__xludf.DUMMYFUNCTION("""COMPUTED_VALUE"""),2.0)</f>
        <v>2</v>
      </c>
      <c r="AT94" s="29">
        <f>IFERROR(__xludf.DUMMYFUNCTION("""COMPUTED_VALUE"""),0.0)</f>
        <v>0</v>
      </c>
    </row>
    <row r="95">
      <c r="A95" s="33" t="str">
        <f>IFERROR(__xludf.DUMMYFUNCTION("""COMPUTED_VALUE"""),"Васильева Юлия")</f>
        <v>Васильева Юлия</v>
      </c>
      <c r="B95" s="29">
        <f>IFERROR(__xludf.DUMMYFUNCTION("""COMPUTED_VALUE"""),127.0)</f>
        <v>127</v>
      </c>
      <c r="C95" s="30">
        <f>IFERROR(__xludf.DUMMYFUNCTION("""COMPUTED_VALUE"""),26.0)</f>
        <v>26</v>
      </c>
      <c r="D95" s="30">
        <f>IFERROR(__xludf.DUMMYFUNCTION("""COMPUTED_VALUE"""),19.0)</f>
        <v>19</v>
      </c>
      <c r="E95" s="30">
        <f>IFERROR(__xludf.DUMMYFUNCTION("""COMPUTED_VALUE"""),29.0)</f>
        <v>29</v>
      </c>
      <c r="F95" s="29">
        <f>IFERROR(__xludf.DUMMYFUNCTION("""COMPUTED_VALUE"""),53.0)</f>
        <v>53</v>
      </c>
      <c r="G95" s="30">
        <f>IFERROR(__xludf.DUMMYFUNCTION("""COMPUTED_VALUE"""),22.0)</f>
        <v>22</v>
      </c>
      <c r="H95" s="30">
        <f>IFERROR(__xludf.DUMMYFUNCTION("""COMPUTED_VALUE"""),4.0)</f>
        <v>4</v>
      </c>
      <c r="I95" s="30">
        <f>IFERROR(__xludf.DUMMYFUNCTION("""COMPUTED_VALUE"""),12.0)</f>
        <v>12</v>
      </c>
      <c r="J95" s="30">
        <f>IFERROR(__xludf.DUMMYFUNCTION("""COMPUTED_VALUE"""),7.0)</f>
        <v>7</v>
      </c>
      <c r="K95" s="30">
        <f>IFERROR(__xludf.DUMMYFUNCTION("""COMPUTED_VALUE"""),7.0)</f>
        <v>7</v>
      </c>
      <c r="L95" s="30">
        <f>IFERROR(__xludf.DUMMYFUNCTION("""COMPUTED_VALUE"""),7.0)</f>
        <v>7</v>
      </c>
      <c r="M95" s="30">
        <f>IFERROR(__xludf.DUMMYFUNCTION("""COMPUTED_VALUE"""),15.0)</f>
        <v>15</v>
      </c>
      <c r="N95" s="30">
        <f>IFERROR(__xludf.DUMMYFUNCTION("""COMPUTED_VALUE"""),10.0)</f>
        <v>10</v>
      </c>
      <c r="O95" s="30">
        <f>IFERROR(__xludf.DUMMYFUNCTION("""COMPUTED_VALUE"""),2.0)</f>
        <v>2</v>
      </c>
      <c r="P95" s="29">
        <f>IFERROR(__xludf.DUMMYFUNCTION("""COMPUTED_VALUE"""),41.0)</f>
        <v>41</v>
      </c>
      <c r="Q95" s="30">
        <f>IFERROR(__xludf.DUMMYFUNCTION("""COMPUTED_VALUE"""),10.0)</f>
        <v>10</v>
      </c>
      <c r="R95" s="30">
        <f>IFERROR(__xludf.DUMMYFUNCTION("""COMPUTED_VALUE"""),10.0)</f>
        <v>10</v>
      </c>
      <c r="S95" s="30">
        <f>IFERROR(__xludf.DUMMYFUNCTION("""COMPUTED_VALUE"""),2.0)</f>
        <v>2</v>
      </c>
      <c r="T95" s="31">
        <f>IFERROR(__xludf.DUMMYFUNCTION("""COMPUTED_VALUE"""),2.0)</f>
        <v>2</v>
      </c>
      <c r="U95" s="29">
        <f>IFERROR(__xludf.DUMMYFUNCTION("""COMPUTED_VALUE"""),2.0)</f>
        <v>2</v>
      </c>
      <c r="V95" s="30">
        <f>IFERROR(__xludf.DUMMYFUNCTION("""COMPUTED_VALUE"""),10.0)</f>
        <v>10</v>
      </c>
      <c r="W95" s="29">
        <f>IFERROR(__xludf.DUMMYFUNCTION("""COMPUTED_VALUE"""),2.0)</f>
        <v>2</v>
      </c>
      <c r="X95" s="30">
        <f>IFERROR(__xludf.DUMMYFUNCTION("""COMPUTED_VALUE"""),1.0)</f>
        <v>1</v>
      </c>
      <c r="Y95" s="30">
        <f>IFERROR(__xludf.DUMMYFUNCTION("""COMPUTED_VALUE"""),2.0)</f>
        <v>2</v>
      </c>
      <c r="Z95" s="30">
        <f>IFERROR(__xludf.DUMMYFUNCTION("""COMPUTED_VALUE"""),0.0)</f>
        <v>0</v>
      </c>
      <c r="AA95" s="30">
        <f>IFERROR(__xludf.DUMMYFUNCTION("""COMPUTED_VALUE"""),2.0)</f>
        <v>2</v>
      </c>
      <c r="AB95" s="30">
        <f>IFERROR(__xludf.DUMMYFUNCTION("""COMPUTED_VALUE"""),2.0)</f>
        <v>2</v>
      </c>
      <c r="AC95" s="31">
        <f>IFERROR(__xludf.DUMMYFUNCTION("""COMPUTED_VALUE"""),5.0)</f>
        <v>5</v>
      </c>
      <c r="AD95" s="29">
        <f>IFERROR(__xludf.DUMMYFUNCTION("""COMPUTED_VALUE"""),2.0)</f>
        <v>2</v>
      </c>
      <c r="AE95" s="30">
        <f>IFERROR(__xludf.DUMMYFUNCTION("""COMPUTED_VALUE"""),0.0)</f>
        <v>0</v>
      </c>
      <c r="AF95" s="30">
        <f>IFERROR(__xludf.DUMMYFUNCTION("""COMPUTED_VALUE"""),2.0)</f>
        <v>2</v>
      </c>
      <c r="AG95" s="30">
        <f>IFERROR(__xludf.DUMMYFUNCTION("""COMPUTED_VALUE"""),3.0)</f>
        <v>3</v>
      </c>
      <c r="AH95" s="30">
        <f>IFERROR(__xludf.DUMMYFUNCTION("""COMPUTED_VALUE"""),2.0)</f>
        <v>2</v>
      </c>
      <c r="AI95" s="31">
        <f>IFERROR(__xludf.DUMMYFUNCTION("""COMPUTED_VALUE"""),5.0)</f>
        <v>5</v>
      </c>
      <c r="AJ95" s="30">
        <f>IFERROR(__xludf.DUMMYFUNCTION("""COMPUTED_VALUE"""),6.0)</f>
        <v>6</v>
      </c>
      <c r="AK95" s="30">
        <f>IFERROR(__xludf.DUMMYFUNCTION("""COMPUTED_VALUE"""),2.0)</f>
        <v>2</v>
      </c>
      <c r="AL95" s="29">
        <f>IFERROR(__xludf.DUMMYFUNCTION("""COMPUTED_VALUE"""),2.0)</f>
        <v>2</v>
      </c>
      <c r="AM95" s="30">
        <f>IFERROR(__xludf.DUMMYFUNCTION("""COMPUTED_VALUE"""),10.0)</f>
        <v>10</v>
      </c>
      <c r="AN95" s="30">
        <f>IFERROR(__xludf.DUMMYFUNCTION("""COMPUTED_VALUE"""),0.0)</f>
        <v>0</v>
      </c>
      <c r="AO95" s="32">
        <f>IFERROR(__xludf.DUMMYFUNCTION("""COMPUTED_VALUE"""),2.0)</f>
        <v>2</v>
      </c>
      <c r="AP95" s="30">
        <f>IFERROR(__xludf.DUMMYFUNCTION("""COMPUTED_VALUE"""),0.0)</f>
        <v>0</v>
      </c>
      <c r="AQ95" s="30">
        <f>IFERROR(__xludf.DUMMYFUNCTION("""COMPUTED_VALUE"""),37.0)</f>
        <v>37</v>
      </c>
      <c r="AR95" s="30">
        <f>IFERROR(__xludf.DUMMYFUNCTION("""COMPUTED_VALUE"""),2.0)</f>
        <v>2</v>
      </c>
      <c r="AS95" s="29">
        <f>IFERROR(__xludf.DUMMYFUNCTION("""COMPUTED_VALUE"""),2.0)</f>
        <v>2</v>
      </c>
      <c r="AT95" s="29">
        <f>IFERROR(__xludf.DUMMYFUNCTION("""COMPUTED_VALUE"""),0.0)</f>
        <v>0</v>
      </c>
    </row>
    <row r="96">
      <c r="A96" s="33" t="str">
        <f>IFERROR(__xludf.DUMMYFUNCTION("""COMPUTED_VALUE"""),"Яликова Юлия")</f>
        <v>Яликова Юлия</v>
      </c>
      <c r="B96" s="29">
        <f>IFERROR(__xludf.DUMMYFUNCTION("""COMPUTED_VALUE"""),114.0)</f>
        <v>114</v>
      </c>
      <c r="C96" s="30">
        <f>IFERROR(__xludf.DUMMYFUNCTION("""COMPUTED_VALUE"""),26.0)</f>
        <v>26</v>
      </c>
      <c r="D96" s="30">
        <f>IFERROR(__xludf.DUMMYFUNCTION("""COMPUTED_VALUE"""),22.0)</f>
        <v>22</v>
      </c>
      <c r="E96" s="30">
        <f>IFERROR(__xludf.DUMMYFUNCTION("""COMPUTED_VALUE"""),28.0)</f>
        <v>28</v>
      </c>
      <c r="F96" s="29">
        <f>IFERROR(__xludf.DUMMYFUNCTION("""COMPUTED_VALUE"""),38.0)</f>
        <v>38</v>
      </c>
      <c r="G96" s="30">
        <f>IFERROR(__xludf.DUMMYFUNCTION("""COMPUTED_VALUE"""),22.0)</f>
        <v>22</v>
      </c>
      <c r="H96" s="30">
        <f>IFERROR(__xludf.DUMMYFUNCTION("""COMPUTED_VALUE"""),4.0)</f>
        <v>4</v>
      </c>
      <c r="I96" s="30">
        <f>IFERROR(__xludf.DUMMYFUNCTION("""COMPUTED_VALUE"""),12.0)</f>
        <v>12</v>
      </c>
      <c r="J96" s="30">
        <f>IFERROR(__xludf.DUMMYFUNCTION("""COMPUTED_VALUE"""),10.0)</f>
        <v>10</v>
      </c>
      <c r="K96" s="30">
        <f>IFERROR(__xludf.DUMMYFUNCTION("""COMPUTED_VALUE"""),7.0)</f>
        <v>7</v>
      </c>
      <c r="L96" s="30">
        <f>IFERROR(__xludf.DUMMYFUNCTION("""COMPUTED_VALUE"""),12.0)</f>
        <v>12</v>
      </c>
      <c r="M96" s="30">
        <f>IFERROR(__xludf.DUMMYFUNCTION("""COMPUTED_VALUE"""),9.0)</f>
        <v>9</v>
      </c>
      <c r="N96" s="30">
        <f>IFERROR(__xludf.DUMMYFUNCTION("""COMPUTED_VALUE"""),12.0)</f>
        <v>12</v>
      </c>
      <c r="O96" s="30">
        <f>IFERROR(__xludf.DUMMYFUNCTION("""COMPUTED_VALUE"""),2.0)</f>
        <v>2</v>
      </c>
      <c r="P96" s="29">
        <f>IFERROR(__xludf.DUMMYFUNCTION("""COMPUTED_VALUE"""),24.0)</f>
        <v>24</v>
      </c>
      <c r="Q96" s="30">
        <f>IFERROR(__xludf.DUMMYFUNCTION("""COMPUTED_VALUE"""),10.0)</f>
        <v>10</v>
      </c>
      <c r="R96" s="30">
        <f>IFERROR(__xludf.DUMMYFUNCTION("""COMPUTED_VALUE"""),10.0)</f>
        <v>10</v>
      </c>
      <c r="S96" s="30">
        <f>IFERROR(__xludf.DUMMYFUNCTION("""COMPUTED_VALUE"""),2.0)</f>
        <v>2</v>
      </c>
      <c r="T96" s="31">
        <f>IFERROR(__xludf.DUMMYFUNCTION("""COMPUTED_VALUE"""),2.0)</f>
        <v>2</v>
      </c>
      <c r="U96" s="29">
        <f>IFERROR(__xludf.DUMMYFUNCTION("""COMPUTED_VALUE"""),2.0)</f>
        <v>2</v>
      </c>
      <c r="V96" s="30">
        <f>IFERROR(__xludf.DUMMYFUNCTION("""COMPUTED_VALUE"""),10.0)</f>
        <v>10</v>
      </c>
      <c r="W96" s="29">
        <f>IFERROR(__xludf.DUMMYFUNCTION("""COMPUTED_VALUE"""),2.0)</f>
        <v>2</v>
      </c>
      <c r="X96" s="30">
        <f>IFERROR(__xludf.DUMMYFUNCTION("""COMPUTED_VALUE"""),2.0)</f>
        <v>2</v>
      </c>
      <c r="Y96" s="30">
        <f>IFERROR(__xludf.DUMMYFUNCTION("""COMPUTED_VALUE"""),2.0)</f>
        <v>2</v>
      </c>
      <c r="Z96" s="30">
        <f>IFERROR(__xludf.DUMMYFUNCTION("""COMPUTED_VALUE"""),2.0)</f>
        <v>2</v>
      </c>
      <c r="AA96" s="30">
        <f>IFERROR(__xludf.DUMMYFUNCTION("""COMPUTED_VALUE"""),2.0)</f>
        <v>2</v>
      </c>
      <c r="AB96" s="30">
        <f>IFERROR(__xludf.DUMMYFUNCTION("""COMPUTED_VALUE"""),2.0)</f>
        <v>2</v>
      </c>
      <c r="AC96" s="31">
        <f>IFERROR(__xludf.DUMMYFUNCTION("""COMPUTED_VALUE"""),5.0)</f>
        <v>5</v>
      </c>
      <c r="AD96" s="29">
        <f>IFERROR(__xludf.DUMMYFUNCTION("""COMPUTED_VALUE"""),2.0)</f>
        <v>2</v>
      </c>
      <c r="AE96" s="30">
        <f>IFERROR(__xludf.DUMMYFUNCTION("""COMPUTED_VALUE"""),5.0)</f>
        <v>5</v>
      </c>
      <c r="AF96" s="30">
        <f>IFERROR(__xludf.DUMMYFUNCTION("""COMPUTED_VALUE"""),2.0)</f>
        <v>2</v>
      </c>
      <c r="AG96" s="30">
        <f>IFERROR(__xludf.DUMMYFUNCTION("""COMPUTED_VALUE"""),3.0)</f>
        <v>3</v>
      </c>
      <c r="AH96" s="30">
        <f>IFERROR(__xludf.DUMMYFUNCTION("""COMPUTED_VALUE"""),2.0)</f>
        <v>2</v>
      </c>
      <c r="AI96" s="31">
        <f>IFERROR(__xludf.DUMMYFUNCTION("""COMPUTED_VALUE"""),5.0)</f>
        <v>5</v>
      </c>
      <c r="AJ96" s="30">
        <f>IFERROR(__xludf.DUMMYFUNCTION("""COMPUTED_VALUE"""),0.0)</f>
        <v>0</v>
      </c>
      <c r="AK96" s="30">
        <f>IFERROR(__xludf.DUMMYFUNCTION("""COMPUTED_VALUE"""),2.0)</f>
        <v>2</v>
      </c>
      <c r="AL96" s="29">
        <f>IFERROR(__xludf.DUMMYFUNCTION("""COMPUTED_VALUE"""),2.0)</f>
        <v>2</v>
      </c>
      <c r="AM96" s="30">
        <f>IFERROR(__xludf.DUMMYFUNCTION("""COMPUTED_VALUE"""),10.0)</f>
        <v>10</v>
      </c>
      <c r="AN96" s="30">
        <f>IFERROR(__xludf.DUMMYFUNCTION("""COMPUTED_VALUE"""),2.0)</f>
        <v>2</v>
      </c>
      <c r="AO96" s="32">
        <f>IFERROR(__xludf.DUMMYFUNCTION("""COMPUTED_VALUE"""),2.0)</f>
        <v>2</v>
      </c>
      <c r="AP96" s="30">
        <f>IFERROR(__xludf.DUMMYFUNCTION("""COMPUTED_VALUE"""),5.0)</f>
        <v>5</v>
      </c>
      <c r="AQ96" s="30">
        <f>IFERROR(__xludf.DUMMYFUNCTION("""COMPUTED_VALUE"""),15.0)</f>
        <v>15</v>
      </c>
      <c r="AR96" s="30">
        <f>IFERROR(__xludf.DUMMYFUNCTION("""COMPUTED_VALUE"""),2.0)</f>
        <v>2</v>
      </c>
      <c r="AS96" s="29">
        <f>IFERROR(__xludf.DUMMYFUNCTION("""COMPUTED_VALUE"""),2.0)</f>
        <v>2</v>
      </c>
      <c r="AT96" s="29">
        <f>IFERROR(__xludf.DUMMYFUNCTION("""COMPUTED_VALUE"""),0.0)</f>
        <v>0</v>
      </c>
    </row>
    <row r="97">
      <c r="A97" s="33" t="str">
        <f>IFERROR(__xludf.DUMMYFUNCTION("""COMPUTED_VALUE"""),"Азаренко Ольга")</f>
        <v>Азаренко Ольга</v>
      </c>
      <c r="B97" s="29">
        <f>IFERROR(__xludf.DUMMYFUNCTION("""COMPUTED_VALUE"""),71.0)</f>
        <v>71</v>
      </c>
      <c r="C97" s="30">
        <f>IFERROR(__xludf.DUMMYFUNCTION("""COMPUTED_VALUE"""),26.0)</f>
        <v>26</v>
      </c>
      <c r="D97" s="30">
        <f>IFERROR(__xludf.DUMMYFUNCTION("""COMPUTED_VALUE"""),21.0)</f>
        <v>21</v>
      </c>
      <c r="E97" s="30">
        <f>IFERROR(__xludf.DUMMYFUNCTION("""COMPUTED_VALUE"""),14.0)</f>
        <v>14</v>
      </c>
      <c r="F97" s="29">
        <f>IFERROR(__xludf.DUMMYFUNCTION("""COMPUTED_VALUE"""),10.0)</f>
        <v>10</v>
      </c>
      <c r="G97" s="30">
        <f>IFERROR(__xludf.DUMMYFUNCTION("""COMPUTED_VALUE"""),22.0)</f>
        <v>22</v>
      </c>
      <c r="H97" s="30">
        <f>IFERROR(__xludf.DUMMYFUNCTION("""COMPUTED_VALUE"""),4.0)</f>
        <v>4</v>
      </c>
      <c r="I97" s="30">
        <f>IFERROR(__xludf.DUMMYFUNCTION("""COMPUTED_VALUE"""),12.0)</f>
        <v>12</v>
      </c>
      <c r="J97" s="30">
        <f>IFERROR(__xludf.DUMMYFUNCTION("""COMPUTED_VALUE"""),9.0)</f>
        <v>9</v>
      </c>
      <c r="K97" s="30">
        <f>IFERROR(__xludf.DUMMYFUNCTION("""COMPUTED_VALUE"""),7.0)</f>
        <v>7</v>
      </c>
      <c r="L97" s="30">
        <f>IFERROR(__xludf.DUMMYFUNCTION("""COMPUTED_VALUE"""),7.0)</f>
        <v>7</v>
      </c>
      <c r="M97" s="30">
        <f>IFERROR(__xludf.DUMMYFUNCTION("""COMPUTED_VALUE"""),0.0)</f>
        <v>0</v>
      </c>
      <c r="N97" s="30">
        <f>IFERROR(__xludf.DUMMYFUNCTION("""COMPUTED_VALUE"""),10.0)</f>
        <v>10</v>
      </c>
      <c r="O97" s="30">
        <f>IFERROR(__xludf.DUMMYFUNCTION("""COMPUTED_VALUE"""),0.0)</f>
        <v>0</v>
      </c>
      <c r="P97" s="29">
        <f>IFERROR(__xludf.DUMMYFUNCTION("""COMPUTED_VALUE"""),0.0)</f>
        <v>0</v>
      </c>
      <c r="Q97" s="30">
        <f>IFERROR(__xludf.DUMMYFUNCTION("""COMPUTED_VALUE"""),10.0)</f>
        <v>10</v>
      </c>
      <c r="R97" s="30">
        <f>IFERROR(__xludf.DUMMYFUNCTION("""COMPUTED_VALUE"""),10.0)</f>
        <v>10</v>
      </c>
      <c r="S97" s="30">
        <f>IFERROR(__xludf.DUMMYFUNCTION("""COMPUTED_VALUE"""),2.0)</f>
        <v>2</v>
      </c>
      <c r="T97" s="31">
        <f>IFERROR(__xludf.DUMMYFUNCTION("""COMPUTED_VALUE"""),2.0)</f>
        <v>2</v>
      </c>
      <c r="U97" s="29">
        <f>IFERROR(__xludf.DUMMYFUNCTION("""COMPUTED_VALUE"""),2.0)</f>
        <v>2</v>
      </c>
      <c r="V97" s="30">
        <f>IFERROR(__xludf.DUMMYFUNCTION("""COMPUTED_VALUE"""),10.0)</f>
        <v>10</v>
      </c>
      <c r="W97" s="29">
        <f>IFERROR(__xludf.DUMMYFUNCTION("""COMPUTED_VALUE"""),2.0)</f>
        <v>2</v>
      </c>
      <c r="X97" s="30">
        <f>IFERROR(__xludf.DUMMYFUNCTION("""COMPUTED_VALUE"""),2.0)</f>
        <v>2</v>
      </c>
      <c r="Y97" s="30">
        <f>IFERROR(__xludf.DUMMYFUNCTION("""COMPUTED_VALUE"""),3.0)</f>
        <v>3</v>
      </c>
      <c r="Z97" s="30">
        <f>IFERROR(__xludf.DUMMYFUNCTION("""COMPUTED_VALUE"""),0.0)</f>
        <v>0</v>
      </c>
      <c r="AA97" s="30">
        <f>IFERROR(__xludf.DUMMYFUNCTION("""COMPUTED_VALUE"""),2.0)</f>
        <v>2</v>
      </c>
      <c r="AB97" s="30">
        <f>IFERROR(__xludf.DUMMYFUNCTION("""COMPUTED_VALUE"""),2.0)</f>
        <v>2</v>
      </c>
      <c r="AC97" s="31">
        <f>IFERROR(__xludf.DUMMYFUNCTION("""COMPUTED_VALUE"""),5.0)</f>
        <v>5</v>
      </c>
      <c r="AD97" s="29">
        <f>IFERROR(__xludf.DUMMYFUNCTION("""COMPUTED_VALUE"""),2.0)</f>
        <v>2</v>
      </c>
      <c r="AE97" s="30">
        <f>IFERROR(__xludf.DUMMYFUNCTION("""COMPUTED_VALUE"""),0.0)</f>
        <v>0</v>
      </c>
      <c r="AF97" s="30">
        <f>IFERROR(__xludf.DUMMYFUNCTION("""COMPUTED_VALUE"""),2.0)</f>
        <v>2</v>
      </c>
      <c r="AG97" s="30">
        <f>IFERROR(__xludf.DUMMYFUNCTION("""COMPUTED_VALUE"""),3.0)</f>
        <v>3</v>
      </c>
      <c r="AH97" s="30">
        <f>IFERROR(__xludf.DUMMYFUNCTION("""COMPUTED_VALUE"""),2.0)</f>
        <v>2</v>
      </c>
      <c r="AI97" s="31">
        <f>IFERROR(__xludf.DUMMYFUNCTION("""COMPUTED_VALUE"""),0.0)</f>
        <v>0</v>
      </c>
      <c r="AJ97" s="30">
        <f>IFERROR(__xludf.DUMMYFUNCTION("""COMPUTED_VALUE"""),0.0)</f>
        <v>0</v>
      </c>
      <c r="AK97" s="30">
        <f>IFERROR(__xludf.DUMMYFUNCTION("""COMPUTED_VALUE"""),0.0)</f>
        <v>0</v>
      </c>
      <c r="AL97" s="29">
        <f>IFERROR(__xludf.DUMMYFUNCTION("""COMPUTED_VALUE"""),0.0)</f>
        <v>0</v>
      </c>
      <c r="AM97" s="30">
        <f>IFERROR(__xludf.DUMMYFUNCTION("""COMPUTED_VALUE"""),10.0)</f>
        <v>10</v>
      </c>
      <c r="AN97" s="30">
        <f>IFERROR(__xludf.DUMMYFUNCTION("""COMPUTED_VALUE"""),0.0)</f>
        <v>0</v>
      </c>
      <c r="AO97" s="32">
        <f>IFERROR(__xludf.DUMMYFUNCTION("""COMPUTED_VALUE"""),0.0)</f>
        <v>0</v>
      </c>
      <c r="AP97" s="30">
        <f>IFERROR(__xludf.DUMMYFUNCTION("""COMPUTED_VALUE"""),0.0)</f>
        <v>0</v>
      </c>
      <c r="AQ97" s="30">
        <f>IFERROR(__xludf.DUMMYFUNCTION("""COMPUTED_VALUE"""),0.0)</f>
        <v>0</v>
      </c>
      <c r="AR97" s="30">
        <f>IFERROR(__xludf.DUMMYFUNCTION("""COMPUTED_VALUE"""),0.0)</f>
        <v>0</v>
      </c>
      <c r="AS97" s="29">
        <f>IFERROR(__xludf.DUMMYFUNCTION("""COMPUTED_VALUE"""),0.0)</f>
        <v>0</v>
      </c>
      <c r="AT97" s="29">
        <f>IFERROR(__xludf.DUMMYFUNCTION("""COMPUTED_VALUE"""),0.0)</f>
        <v>0</v>
      </c>
    </row>
    <row r="98">
      <c r="A98" s="33" t="str">
        <f>IFERROR(__xludf.DUMMYFUNCTION("""COMPUTED_VALUE"""),"Сапоговская Евгения")</f>
        <v>Сапоговская Евгения</v>
      </c>
      <c r="B98" s="29">
        <f>IFERROR(__xludf.DUMMYFUNCTION("""COMPUTED_VALUE"""),52.0)</f>
        <v>52</v>
      </c>
      <c r="C98" s="30">
        <f>IFERROR(__xludf.DUMMYFUNCTION("""COMPUTED_VALUE"""),26.0)</f>
        <v>26</v>
      </c>
      <c r="D98" s="30">
        <f>IFERROR(__xludf.DUMMYFUNCTION("""COMPUTED_VALUE"""),16.0)</f>
        <v>16</v>
      </c>
      <c r="E98" s="30">
        <f>IFERROR(__xludf.DUMMYFUNCTION("""COMPUTED_VALUE"""),10.0)</f>
        <v>10</v>
      </c>
      <c r="F98" s="29">
        <f>IFERROR(__xludf.DUMMYFUNCTION("""COMPUTED_VALUE"""),0.0)</f>
        <v>0</v>
      </c>
      <c r="G98" s="30">
        <f>IFERROR(__xludf.DUMMYFUNCTION("""COMPUTED_VALUE"""),22.0)</f>
        <v>22</v>
      </c>
      <c r="H98" s="30">
        <f>IFERROR(__xludf.DUMMYFUNCTION("""COMPUTED_VALUE"""),4.0)</f>
        <v>4</v>
      </c>
      <c r="I98" s="30">
        <f>IFERROR(__xludf.DUMMYFUNCTION("""COMPUTED_VALUE"""),12.0)</f>
        <v>12</v>
      </c>
      <c r="J98" s="30">
        <f>IFERROR(__xludf.DUMMYFUNCTION("""COMPUTED_VALUE"""),4.0)</f>
        <v>4</v>
      </c>
      <c r="K98" s="30">
        <f>IFERROR(__xludf.DUMMYFUNCTION("""COMPUTED_VALUE"""),5.0)</f>
        <v>5</v>
      </c>
      <c r="L98" s="30">
        <f>IFERROR(__xludf.DUMMYFUNCTION("""COMPUTED_VALUE"""),5.0)</f>
        <v>5</v>
      </c>
      <c r="M98" s="30">
        <f>IFERROR(__xludf.DUMMYFUNCTION("""COMPUTED_VALUE"""),0.0)</f>
        <v>0</v>
      </c>
      <c r="N98" s="30">
        <f>IFERROR(__xludf.DUMMYFUNCTION("""COMPUTED_VALUE"""),0.0)</f>
        <v>0</v>
      </c>
      <c r="O98" s="30">
        <f>IFERROR(__xludf.DUMMYFUNCTION("""COMPUTED_VALUE"""),0.0)</f>
        <v>0</v>
      </c>
      <c r="P98" s="29">
        <f>IFERROR(__xludf.DUMMYFUNCTION("""COMPUTED_VALUE"""),0.0)</f>
        <v>0</v>
      </c>
      <c r="Q98" s="30">
        <f>IFERROR(__xludf.DUMMYFUNCTION("""COMPUTED_VALUE"""),10.0)</f>
        <v>10</v>
      </c>
      <c r="R98" s="30">
        <f>IFERROR(__xludf.DUMMYFUNCTION("""COMPUTED_VALUE"""),10.0)</f>
        <v>10</v>
      </c>
      <c r="S98" s="30">
        <f>IFERROR(__xludf.DUMMYFUNCTION("""COMPUTED_VALUE"""),2.0)</f>
        <v>2</v>
      </c>
      <c r="T98" s="31">
        <f>IFERROR(__xludf.DUMMYFUNCTION("""COMPUTED_VALUE"""),2.0)</f>
        <v>2</v>
      </c>
      <c r="U98" s="29">
        <f>IFERROR(__xludf.DUMMYFUNCTION("""COMPUTED_VALUE"""),2.0)</f>
        <v>2</v>
      </c>
      <c r="V98" s="30">
        <f>IFERROR(__xludf.DUMMYFUNCTION("""COMPUTED_VALUE"""),10.0)</f>
        <v>10</v>
      </c>
      <c r="W98" s="29">
        <f>IFERROR(__xludf.DUMMYFUNCTION("""COMPUTED_VALUE"""),2.0)</f>
        <v>2</v>
      </c>
      <c r="X98" s="30">
        <f>IFERROR(__xludf.DUMMYFUNCTION("""COMPUTED_VALUE"""),2.0)</f>
        <v>2</v>
      </c>
      <c r="Y98" s="30">
        <f>IFERROR(__xludf.DUMMYFUNCTION("""COMPUTED_VALUE"""),2.0)</f>
        <v>2</v>
      </c>
      <c r="Z98" s="30">
        <f>IFERROR(__xludf.DUMMYFUNCTION("""COMPUTED_VALUE"""),0.0)</f>
        <v>0</v>
      </c>
      <c r="AA98" s="30">
        <f>IFERROR(__xludf.DUMMYFUNCTION("""COMPUTED_VALUE"""),0.0)</f>
        <v>0</v>
      </c>
      <c r="AB98" s="30">
        <f>IFERROR(__xludf.DUMMYFUNCTION("""COMPUTED_VALUE"""),0.0)</f>
        <v>0</v>
      </c>
      <c r="AC98" s="31">
        <f>IFERROR(__xludf.DUMMYFUNCTION("""COMPUTED_VALUE"""),5.0)</f>
        <v>5</v>
      </c>
      <c r="AD98" s="29">
        <f>IFERROR(__xludf.DUMMYFUNCTION("""COMPUTED_VALUE"""),0.0)</f>
        <v>0</v>
      </c>
      <c r="AE98" s="30">
        <f>IFERROR(__xludf.DUMMYFUNCTION("""COMPUTED_VALUE"""),0.0)</f>
        <v>0</v>
      </c>
      <c r="AF98" s="30">
        <f>IFERROR(__xludf.DUMMYFUNCTION("""COMPUTED_VALUE"""),2.0)</f>
        <v>2</v>
      </c>
      <c r="AG98" s="30">
        <f>IFERROR(__xludf.DUMMYFUNCTION("""COMPUTED_VALUE"""),3.0)</f>
        <v>3</v>
      </c>
      <c r="AH98" s="30">
        <f>IFERROR(__xludf.DUMMYFUNCTION("""COMPUTED_VALUE"""),0.0)</f>
        <v>0</v>
      </c>
      <c r="AI98" s="31">
        <f>IFERROR(__xludf.DUMMYFUNCTION("""COMPUTED_VALUE"""),0.0)</f>
        <v>0</v>
      </c>
      <c r="AJ98" s="30">
        <f>IFERROR(__xludf.DUMMYFUNCTION("""COMPUTED_VALUE"""),0.0)</f>
        <v>0</v>
      </c>
      <c r="AK98" s="30">
        <f>IFERROR(__xludf.DUMMYFUNCTION("""COMPUTED_VALUE"""),0.0)</f>
        <v>0</v>
      </c>
      <c r="AL98" s="29">
        <f>IFERROR(__xludf.DUMMYFUNCTION("""COMPUTED_VALUE"""),0.0)</f>
        <v>0</v>
      </c>
      <c r="AM98" s="30">
        <f>IFERROR(__xludf.DUMMYFUNCTION("""COMPUTED_VALUE"""),0.0)</f>
        <v>0</v>
      </c>
      <c r="AN98" s="30">
        <f>IFERROR(__xludf.DUMMYFUNCTION("""COMPUTED_VALUE"""),0.0)</f>
        <v>0</v>
      </c>
      <c r="AO98" s="32">
        <f>IFERROR(__xludf.DUMMYFUNCTION("""COMPUTED_VALUE"""),0.0)</f>
        <v>0</v>
      </c>
      <c r="AP98" s="30">
        <f>IFERROR(__xludf.DUMMYFUNCTION("""COMPUTED_VALUE"""),0.0)</f>
        <v>0</v>
      </c>
      <c r="AQ98" s="30">
        <f>IFERROR(__xludf.DUMMYFUNCTION("""COMPUTED_VALUE"""),0.0)</f>
        <v>0</v>
      </c>
      <c r="AR98" s="30">
        <f>IFERROR(__xludf.DUMMYFUNCTION("""COMPUTED_VALUE"""),0.0)</f>
        <v>0</v>
      </c>
      <c r="AS98" s="29">
        <f>IFERROR(__xludf.DUMMYFUNCTION("""COMPUTED_VALUE"""),0.0)</f>
        <v>0</v>
      </c>
      <c r="AT98" s="29">
        <f>IFERROR(__xludf.DUMMYFUNCTION("""COMPUTED_VALUE"""),0.0)</f>
        <v>0</v>
      </c>
    </row>
    <row r="99">
      <c r="A99" s="33" t="str">
        <f>IFERROR(__xludf.DUMMYFUNCTION("""COMPUTED_VALUE"""),"Горбаченко Мария")</f>
        <v>Горбаченко Мария</v>
      </c>
      <c r="B99" s="29">
        <f>IFERROR(__xludf.DUMMYFUNCTION("""COMPUTED_VALUE"""),45.0)</f>
        <v>45</v>
      </c>
      <c r="C99" s="30">
        <f>IFERROR(__xludf.DUMMYFUNCTION("""COMPUTED_VALUE"""),26.0)</f>
        <v>26</v>
      </c>
      <c r="D99" s="30">
        <f>IFERROR(__xludf.DUMMYFUNCTION("""COMPUTED_VALUE"""),4.0)</f>
        <v>4</v>
      </c>
      <c r="E99" s="30">
        <f>IFERROR(__xludf.DUMMYFUNCTION("""COMPUTED_VALUE"""),5.0)</f>
        <v>5</v>
      </c>
      <c r="F99" s="29">
        <f>IFERROR(__xludf.DUMMYFUNCTION("""COMPUTED_VALUE"""),10.0)</f>
        <v>10</v>
      </c>
      <c r="G99" s="30">
        <f>IFERROR(__xludf.DUMMYFUNCTION("""COMPUTED_VALUE"""),22.0)</f>
        <v>22</v>
      </c>
      <c r="H99" s="30">
        <f>IFERROR(__xludf.DUMMYFUNCTION("""COMPUTED_VALUE"""),4.0)</f>
        <v>4</v>
      </c>
      <c r="I99" s="30">
        <f>IFERROR(__xludf.DUMMYFUNCTION("""COMPUTED_VALUE"""),0.0)</f>
        <v>0</v>
      </c>
      <c r="J99" s="30">
        <f>IFERROR(__xludf.DUMMYFUNCTION("""COMPUTED_VALUE"""),4.0)</f>
        <v>4</v>
      </c>
      <c r="K99" s="30">
        <f>IFERROR(__xludf.DUMMYFUNCTION("""COMPUTED_VALUE"""),0.0)</f>
        <v>0</v>
      </c>
      <c r="L99" s="30">
        <f>IFERROR(__xludf.DUMMYFUNCTION("""COMPUTED_VALUE"""),5.0)</f>
        <v>5</v>
      </c>
      <c r="M99" s="30">
        <f>IFERROR(__xludf.DUMMYFUNCTION("""COMPUTED_VALUE"""),0.0)</f>
        <v>0</v>
      </c>
      <c r="N99" s="30">
        <f>IFERROR(__xludf.DUMMYFUNCTION("""COMPUTED_VALUE"""),10.0)</f>
        <v>10</v>
      </c>
      <c r="O99" s="30">
        <f>IFERROR(__xludf.DUMMYFUNCTION("""COMPUTED_VALUE"""),0.0)</f>
        <v>0</v>
      </c>
      <c r="P99" s="29">
        <f>IFERROR(__xludf.DUMMYFUNCTION("""COMPUTED_VALUE"""),0.0)</f>
        <v>0</v>
      </c>
      <c r="Q99" s="30">
        <f>IFERROR(__xludf.DUMMYFUNCTION("""COMPUTED_VALUE"""),10.0)</f>
        <v>10</v>
      </c>
      <c r="R99" s="30">
        <f>IFERROR(__xludf.DUMMYFUNCTION("""COMPUTED_VALUE"""),10.0)</f>
        <v>10</v>
      </c>
      <c r="S99" s="30">
        <f>IFERROR(__xludf.DUMMYFUNCTION("""COMPUTED_VALUE"""),2.0)</f>
        <v>2</v>
      </c>
      <c r="T99" s="31">
        <f>IFERROR(__xludf.DUMMYFUNCTION("""COMPUTED_VALUE"""),2.0)</f>
        <v>2</v>
      </c>
      <c r="U99" s="29">
        <f>IFERROR(__xludf.DUMMYFUNCTION("""COMPUTED_VALUE"""),2.0)</f>
        <v>2</v>
      </c>
      <c r="V99" s="30">
        <f>IFERROR(__xludf.DUMMYFUNCTION("""COMPUTED_VALUE"""),0.0)</f>
        <v>0</v>
      </c>
      <c r="W99" s="29">
        <f>IFERROR(__xludf.DUMMYFUNCTION("""COMPUTED_VALUE"""),0.0)</f>
        <v>0</v>
      </c>
      <c r="X99" s="30">
        <f>IFERROR(__xludf.DUMMYFUNCTION("""COMPUTED_VALUE"""),1.0)</f>
        <v>1</v>
      </c>
      <c r="Y99" s="30">
        <f>IFERROR(__xludf.DUMMYFUNCTION("""COMPUTED_VALUE"""),3.0)</f>
        <v>3</v>
      </c>
      <c r="Z99" s="30">
        <f>IFERROR(__xludf.DUMMYFUNCTION("""COMPUTED_VALUE"""),0.0)</f>
        <v>0</v>
      </c>
      <c r="AA99" s="30">
        <f>IFERROR(__xludf.DUMMYFUNCTION("""COMPUTED_VALUE"""),0.0)</f>
        <v>0</v>
      </c>
      <c r="AB99" s="30">
        <f>IFERROR(__xludf.DUMMYFUNCTION("""COMPUTED_VALUE"""),0.0)</f>
        <v>0</v>
      </c>
      <c r="AC99" s="31">
        <f>IFERROR(__xludf.DUMMYFUNCTION("""COMPUTED_VALUE"""),0.0)</f>
        <v>0</v>
      </c>
      <c r="AD99" s="29">
        <f>IFERROR(__xludf.DUMMYFUNCTION("""COMPUTED_VALUE"""),0.0)</f>
        <v>0</v>
      </c>
      <c r="AE99" s="30">
        <f>IFERROR(__xludf.DUMMYFUNCTION("""COMPUTED_VALUE"""),0.0)</f>
        <v>0</v>
      </c>
      <c r="AF99" s="30">
        <f>IFERROR(__xludf.DUMMYFUNCTION("""COMPUTED_VALUE"""),2.0)</f>
        <v>2</v>
      </c>
      <c r="AG99" s="30">
        <f>IFERROR(__xludf.DUMMYFUNCTION("""COMPUTED_VALUE"""),3.0)</f>
        <v>3</v>
      </c>
      <c r="AH99" s="30">
        <f>IFERROR(__xludf.DUMMYFUNCTION("""COMPUTED_VALUE"""),0.0)</f>
        <v>0</v>
      </c>
      <c r="AI99" s="31">
        <f>IFERROR(__xludf.DUMMYFUNCTION("""COMPUTED_VALUE"""),0.0)</f>
        <v>0</v>
      </c>
      <c r="AJ99" s="30">
        <f>IFERROR(__xludf.DUMMYFUNCTION("""COMPUTED_VALUE"""),0.0)</f>
        <v>0</v>
      </c>
      <c r="AK99" s="30">
        <f>IFERROR(__xludf.DUMMYFUNCTION("""COMPUTED_VALUE"""),0.0)</f>
        <v>0</v>
      </c>
      <c r="AL99" s="29">
        <f>IFERROR(__xludf.DUMMYFUNCTION("""COMPUTED_VALUE"""),0.0)</f>
        <v>0</v>
      </c>
      <c r="AM99" s="30">
        <f>IFERROR(__xludf.DUMMYFUNCTION("""COMPUTED_VALUE"""),10.0)</f>
        <v>10</v>
      </c>
      <c r="AN99" s="30">
        <f>IFERROR(__xludf.DUMMYFUNCTION("""COMPUTED_VALUE"""),0.0)</f>
        <v>0</v>
      </c>
      <c r="AO99" s="32">
        <f>IFERROR(__xludf.DUMMYFUNCTION("""COMPUTED_VALUE"""),0.0)</f>
        <v>0</v>
      </c>
      <c r="AP99" s="30">
        <f>IFERROR(__xludf.DUMMYFUNCTION("""COMPUTED_VALUE"""),0.0)</f>
        <v>0</v>
      </c>
      <c r="AQ99" s="30">
        <f>IFERROR(__xludf.DUMMYFUNCTION("""COMPUTED_VALUE"""),0.0)</f>
        <v>0</v>
      </c>
      <c r="AR99" s="30">
        <f>IFERROR(__xludf.DUMMYFUNCTION("""COMPUTED_VALUE"""),0.0)</f>
        <v>0</v>
      </c>
      <c r="AS99" s="29">
        <f>IFERROR(__xludf.DUMMYFUNCTION("""COMPUTED_VALUE"""),0.0)</f>
        <v>0</v>
      </c>
      <c r="AT99" s="29">
        <f>IFERROR(__xludf.DUMMYFUNCTION("""COMPUTED_VALUE"""),0.0)</f>
        <v>0</v>
      </c>
    </row>
    <row r="100">
      <c r="A100" s="33" t="str">
        <f>IFERROR(__xludf.DUMMYFUNCTION("""COMPUTED_VALUE"""),"Соболев Александр")</f>
        <v>Соболев Александр</v>
      </c>
      <c r="B100" s="29">
        <f>IFERROR(__xludf.DUMMYFUNCTION("""COMPUTED_VALUE"""),102.0)</f>
        <v>102</v>
      </c>
      <c r="C100" s="30">
        <f>IFERROR(__xludf.DUMMYFUNCTION("""COMPUTED_VALUE"""),22.0)</f>
        <v>22</v>
      </c>
      <c r="D100" s="30">
        <f>IFERROR(__xludf.DUMMYFUNCTION("""COMPUTED_VALUE"""),10.0)</f>
        <v>10</v>
      </c>
      <c r="E100" s="30">
        <f>IFERROR(__xludf.DUMMYFUNCTION("""COMPUTED_VALUE"""),14.0)</f>
        <v>14</v>
      </c>
      <c r="F100" s="29">
        <f>IFERROR(__xludf.DUMMYFUNCTION("""COMPUTED_VALUE"""),56.0)</f>
        <v>56</v>
      </c>
      <c r="G100" s="30">
        <f>IFERROR(__xludf.DUMMYFUNCTION("""COMPUTED_VALUE"""),22.0)</f>
        <v>22</v>
      </c>
      <c r="H100" s="30">
        <f>IFERROR(__xludf.DUMMYFUNCTION("""COMPUTED_VALUE"""),0.0)</f>
        <v>0</v>
      </c>
      <c r="I100" s="30">
        <f>IFERROR(__xludf.DUMMYFUNCTION("""COMPUTED_VALUE"""),10.0)</f>
        <v>10</v>
      </c>
      <c r="J100" s="30">
        <f>IFERROR(__xludf.DUMMYFUNCTION("""COMPUTED_VALUE"""),0.0)</f>
        <v>0</v>
      </c>
      <c r="K100" s="30">
        <f>IFERROR(__xludf.DUMMYFUNCTION("""COMPUTED_VALUE"""),5.0)</f>
        <v>5</v>
      </c>
      <c r="L100" s="30">
        <f>IFERROR(__xludf.DUMMYFUNCTION("""COMPUTED_VALUE"""),4.0)</f>
        <v>4</v>
      </c>
      <c r="M100" s="30">
        <f>IFERROR(__xludf.DUMMYFUNCTION("""COMPUTED_VALUE"""),5.0)</f>
        <v>5</v>
      </c>
      <c r="N100" s="30">
        <f>IFERROR(__xludf.DUMMYFUNCTION("""COMPUTED_VALUE"""),10.0)</f>
        <v>10</v>
      </c>
      <c r="O100" s="30">
        <f>IFERROR(__xludf.DUMMYFUNCTION("""COMPUTED_VALUE"""),2.0)</f>
        <v>2</v>
      </c>
      <c r="P100" s="29">
        <f>IFERROR(__xludf.DUMMYFUNCTION("""COMPUTED_VALUE"""),44.0)</f>
        <v>44</v>
      </c>
      <c r="Q100" s="30">
        <f>IFERROR(__xludf.DUMMYFUNCTION("""COMPUTED_VALUE"""),10.0)</f>
        <v>10</v>
      </c>
      <c r="R100" s="30">
        <f>IFERROR(__xludf.DUMMYFUNCTION("""COMPUTED_VALUE"""),10.0)</f>
        <v>10</v>
      </c>
      <c r="S100" s="30">
        <f>IFERROR(__xludf.DUMMYFUNCTION("""COMPUTED_VALUE"""),2.0)</f>
        <v>2</v>
      </c>
      <c r="T100" s="31">
        <f>IFERROR(__xludf.DUMMYFUNCTION("""COMPUTED_VALUE"""),0.0)</f>
        <v>0</v>
      </c>
      <c r="U100" s="29">
        <f>IFERROR(__xludf.DUMMYFUNCTION("""COMPUTED_VALUE"""),0.0)</f>
        <v>0</v>
      </c>
      <c r="V100" s="30">
        <f>IFERROR(__xludf.DUMMYFUNCTION("""COMPUTED_VALUE"""),10.0)</f>
        <v>10</v>
      </c>
      <c r="W100" s="29">
        <f>IFERROR(__xludf.DUMMYFUNCTION("""COMPUTED_VALUE"""),0.0)</f>
        <v>0</v>
      </c>
      <c r="X100" s="30">
        <f>IFERROR(__xludf.DUMMYFUNCTION("""COMPUTED_VALUE"""),0.0)</f>
        <v>0</v>
      </c>
      <c r="Y100" s="30">
        <f>IFERROR(__xludf.DUMMYFUNCTION("""COMPUTED_VALUE"""),0.0)</f>
        <v>0</v>
      </c>
      <c r="Z100" s="30">
        <f>IFERROR(__xludf.DUMMYFUNCTION("""COMPUTED_VALUE"""),0.0)</f>
        <v>0</v>
      </c>
      <c r="AA100" s="30">
        <f>IFERROR(__xludf.DUMMYFUNCTION("""COMPUTED_VALUE"""),0.0)</f>
        <v>0</v>
      </c>
      <c r="AB100" s="30">
        <f>IFERROR(__xludf.DUMMYFUNCTION("""COMPUTED_VALUE"""),0.0)</f>
        <v>0</v>
      </c>
      <c r="AC100" s="31">
        <f>IFERROR(__xludf.DUMMYFUNCTION("""COMPUTED_VALUE"""),5.0)</f>
        <v>5</v>
      </c>
      <c r="AD100" s="29">
        <f>IFERROR(__xludf.DUMMYFUNCTION("""COMPUTED_VALUE"""),0.0)</f>
        <v>0</v>
      </c>
      <c r="AE100" s="30">
        <f>IFERROR(__xludf.DUMMYFUNCTION("""COMPUTED_VALUE"""),0.0)</f>
        <v>0</v>
      </c>
      <c r="AF100" s="30">
        <f>IFERROR(__xludf.DUMMYFUNCTION("""COMPUTED_VALUE"""),2.0)</f>
        <v>2</v>
      </c>
      <c r="AG100" s="30">
        <f>IFERROR(__xludf.DUMMYFUNCTION("""COMPUTED_VALUE"""),2.0)</f>
        <v>2</v>
      </c>
      <c r="AH100" s="30">
        <f>IFERROR(__xludf.DUMMYFUNCTION("""COMPUTED_VALUE"""),0.0)</f>
        <v>0</v>
      </c>
      <c r="AI100" s="31">
        <f>IFERROR(__xludf.DUMMYFUNCTION("""COMPUTED_VALUE"""),5.0)</f>
        <v>5</v>
      </c>
      <c r="AJ100" s="30">
        <f>IFERROR(__xludf.DUMMYFUNCTION("""COMPUTED_VALUE"""),0.0)</f>
        <v>0</v>
      </c>
      <c r="AK100" s="30">
        <f>IFERROR(__xludf.DUMMYFUNCTION("""COMPUTED_VALUE"""),0.0)</f>
        <v>0</v>
      </c>
      <c r="AL100" s="29">
        <f>IFERROR(__xludf.DUMMYFUNCTION("""COMPUTED_VALUE"""),0.0)</f>
        <v>0</v>
      </c>
      <c r="AM100" s="30">
        <f>IFERROR(__xludf.DUMMYFUNCTION("""COMPUTED_VALUE"""),10.0)</f>
        <v>10</v>
      </c>
      <c r="AN100" s="30">
        <f>IFERROR(__xludf.DUMMYFUNCTION("""COMPUTED_VALUE"""),0.0)</f>
        <v>0</v>
      </c>
      <c r="AO100" s="32">
        <f>IFERROR(__xludf.DUMMYFUNCTION("""COMPUTED_VALUE"""),2.0)</f>
        <v>2</v>
      </c>
      <c r="AP100" s="30">
        <f>IFERROR(__xludf.DUMMYFUNCTION("""COMPUTED_VALUE"""),5.0)</f>
        <v>5</v>
      </c>
      <c r="AQ100" s="30">
        <f>IFERROR(__xludf.DUMMYFUNCTION("""COMPUTED_VALUE"""),35.0)</f>
        <v>35</v>
      </c>
      <c r="AR100" s="30">
        <f>IFERROR(__xludf.DUMMYFUNCTION("""COMPUTED_VALUE"""),2.0)</f>
        <v>2</v>
      </c>
      <c r="AS100" s="29">
        <f>IFERROR(__xludf.DUMMYFUNCTION("""COMPUTED_VALUE"""),2.0)</f>
        <v>2</v>
      </c>
      <c r="AT100" s="29">
        <f>IFERROR(__xludf.DUMMYFUNCTION("""COMPUTED_VALUE"""),0.0)</f>
        <v>0</v>
      </c>
    </row>
    <row r="101">
      <c r="A101" s="33" t="str">
        <f>IFERROR(__xludf.DUMMYFUNCTION("""COMPUTED_VALUE"""),"Муравьева Ирина")</f>
        <v>Муравьева Ирина</v>
      </c>
      <c r="B101" s="29">
        <f>IFERROR(__xludf.DUMMYFUNCTION("""COMPUTED_VALUE"""),32.0)</f>
        <v>32</v>
      </c>
      <c r="C101" s="30">
        <f>IFERROR(__xludf.DUMMYFUNCTION("""COMPUTED_VALUE"""),20.0)</f>
        <v>20</v>
      </c>
      <c r="D101" s="30">
        <f>IFERROR(__xludf.DUMMYFUNCTION("""COMPUTED_VALUE"""),0.0)</f>
        <v>0</v>
      </c>
      <c r="E101" s="30">
        <f>IFERROR(__xludf.DUMMYFUNCTION("""COMPUTED_VALUE"""),7.0)</f>
        <v>7</v>
      </c>
      <c r="F101" s="29">
        <f>IFERROR(__xludf.DUMMYFUNCTION("""COMPUTED_VALUE"""),5.0)</f>
        <v>5</v>
      </c>
      <c r="G101" s="30">
        <f>IFERROR(__xludf.DUMMYFUNCTION("""COMPUTED_VALUE"""),20.0)</f>
        <v>20</v>
      </c>
      <c r="H101" s="30">
        <f>IFERROR(__xludf.DUMMYFUNCTION("""COMPUTED_VALUE"""),0.0)</f>
        <v>0</v>
      </c>
      <c r="I101" s="30">
        <f>IFERROR(__xludf.DUMMYFUNCTION("""COMPUTED_VALUE"""),0.0)</f>
        <v>0</v>
      </c>
      <c r="J101" s="30">
        <f>IFERROR(__xludf.DUMMYFUNCTION("""COMPUTED_VALUE"""),0.0)</f>
        <v>0</v>
      </c>
      <c r="K101" s="30">
        <f>IFERROR(__xludf.DUMMYFUNCTION("""COMPUTED_VALUE"""),2.0)</f>
        <v>2</v>
      </c>
      <c r="L101" s="30">
        <f>IFERROR(__xludf.DUMMYFUNCTION("""COMPUTED_VALUE"""),5.0)</f>
        <v>5</v>
      </c>
      <c r="M101" s="30">
        <f>IFERROR(__xludf.DUMMYFUNCTION("""COMPUTED_VALUE"""),0.0)</f>
        <v>0</v>
      </c>
      <c r="N101" s="30">
        <f>IFERROR(__xludf.DUMMYFUNCTION("""COMPUTED_VALUE"""),0.0)</f>
        <v>0</v>
      </c>
      <c r="O101" s="30">
        <f>IFERROR(__xludf.DUMMYFUNCTION("""COMPUTED_VALUE"""),0.0)</f>
        <v>0</v>
      </c>
      <c r="P101" s="29">
        <f>IFERROR(__xludf.DUMMYFUNCTION("""COMPUTED_VALUE"""),5.0)</f>
        <v>5</v>
      </c>
      <c r="Q101" s="30">
        <f>IFERROR(__xludf.DUMMYFUNCTION("""COMPUTED_VALUE"""),10.0)</f>
        <v>10</v>
      </c>
      <c r="R101" s="30">
        <f>IFERROR(__xludf.DUMMYFUNCTION("""COMPUTED_VALUE"""),10.0)</f>
        <v>10</v>
      </c>
      <c r="S101" s="30">
        <f>IFERROR(__xludf.DUMMYFUNCTION("""COMPUTED_VALUE"""),0.0)</f>
        <v>0</v>
      </c>
      <c r="T101" s="31">
        <f>IFERROR(__xludf.DUMMYFUNCTION("""COMPUTED_VALUE"""),0.0)</f>
        <v>0</v>
      </c>
      <c r="U101" s="29">
        <f>IFERROR(__xludf.DUMMYFUNCTION("""COMPUTED_VALUE"""),0.0)</f>
        <v>0</v>
      </c>
      <c r="V101" s="30">
        <f>IFERROR(__xludf.DUMMYFUNCTION("""COMPUTED_VALUE"""),0.0)</f>
        <v>0</v>
      </c>
      <c r="W101" s="29">
        <f>IFERROR(__xludf.DUMMYFUNCTION("""COMPUTED_VALUE"""),0.0)</f>
        <v>0</v>
      </c>
      <c r="X101" s="30">
        <f>IFERROR(__xludf.DUMMYFUNCTION("""COMPUTED_VALUE"""),0.0)</f>
        <v>0</v>
      </c>
      <c r="Y101" s="30">
        <f>IFERROR(__xludf.DUMMYFUNCTION("""COMPUTED_VALUE"""),0.0)</f>
        <v>0</v>
      </c>
      <c r="Z101" s="30">
        <f>IFERROR(__xludf.DUMMYFUNCTION("""COMPUTED_VALUE"""),0.0)</f>
        <v>0</v>
      </c>
      <c r="AA101" s="30">
        <f>IFERROR(__xludf.DUMMYFUNCTION("""COMPUTED_VALUE"""),0.0)</f>
        <v>0</v>
      </c>
      <c r="AB101" s="30">
        <f>IFERROR(__xludf.DUMMYFUNCTION("""COMPUTED_VALUE"""),0.0)</f>
        <v>0</v>
      </c>
      <c r="AC101" s="31">
        <f>IFERROR(__xludf.DUMMYFUNCTION("""COMPUTED_VALUE"""),0.0)</f>
        <v>0</v>
      </c>
      <c r="AD101" s="29">
        <f>IFERROR(__xludf.DUMMYFUNCTION("""COMPUTED_VALUE"""),2.0)</f>
        <v>2</v>
      </c>
      <c r="AE101" s="30">
        <f>IFERROR(__xludf.DUMMYFUNCTION("""COMPUTED_VALUE"""),5.0)</f>
        <v>5</v>
      </c>
      <c r="AF101" s="30">
        <f>IFERROR(__xludf.DUMMYFUNCTION("""COMPUTED_VALUE"""),0.0)</f>
        <v>0</v>
      </c>
      <c r="AG101" s="30">
        <f>IFERROR(__xludf.DUMMYFUNCTION("""COMPUTED_VALUE"""),0.0)</f>
        <v>0</v>
      </c>
      <c r="AH101" s="30">
        <f>IFERROR(__xludf.DUMMYFUNCTION("""COMPUTED_VALUE"""),0.0)</f>
        <v>0</v>
      </c>
      <c r="AI101" s="31">
        <f>IFERROR(__xludf.DUMMYFUNCTION("""COMPUTED_VALUE"""),0.0)</f>
        <v>0</v>
      </c>
      <c r="AJ101" s="30">
        <f>IFERROR(__xludf.DUMMYFUNCTION("""COMPUTED_VALUE"""),0.0)</f>
        <v>0</v>
      </c>
      <c r="AK101" s="30">
        <f>IFERROR(__xludf.DUMMYFUNCTION("""COMPUTED_VALUE"""),0.0)</f>
        <v>0</v>
      </c>
      <c r="AL101" s="29">
        <f>IFERROR(__xludf.DUMMYFUNCTION("""COMPUTED_VALUE"""),0.0)</f>
        <v>0</v>
      </c>
      <c r="AM101" s="30">
        <f>IFERROR(__xludf.DUMMYFUNCTION("""COMPUTED_VALUE"""),0.0)</f>
        <v>0</v>
      </c>
      <c r="AN101" s="30">
        <f>IFERROR(__xludf.DUMMYFUNCTION("""COMPUTED_VALUE"""),0.0)</f>
        <v>0</v>
      </c>
      <c r="AO101" s="32">
        <f>IFERROR(__xludf.DUMMYFUNCTION("""COMPUTED_VALUE"""),0.0)</f>
        <v>0</v>
      </c>
      <c r="AP101" s="30">
        <f>IFERROR(__xludf.DUMMYFUNCTION("""COMPUTED_VALUE"""),5.0)</f>
        <v>5</v>
      </c>
      <c r="AQ101" s="30">
        <f>IFERROR(__xludf.DUMMYFUNCTION("""COMPUTED_VALUE"""),0.0)</f>
        <v>0</v>
      </c>
      <c r="AR101" s="30">
        <f>IFERROR(__xludf.DUMMYFUNCTION("""COMPUTED_VALUE"""),0.0)</f>
        <v>0</v>
      </c>
      <c r="AS101" s="29">
        <f>IFERROR(__xludf.DUMMYFUNCTION("""COMPUTED_VALUE"""),0.0)</f>
        <v>0</v>
      </c>
      <c r="AT101" s="29">
        <f>IFERROR(__xludf.DUMMYFUNCTION("""COMPUTED_VALUE"""),0.0)</f>
        <v>0</v>
      </c>
    </row>
    <row r="102">
      <c r="A102" s="33" t="str">
        <f>IFERROR(__xludf.DUMMYFUNCTION("""COMPUTED_VALUE"""),"Филатова Татьяна")</f>
        <v>Филатова Татьяна</v>
      </c>
      <c r="B102" s="29">
        <f>IFERROR(__xludf.DUMMYFUNCTION("""COMPUTED_VALUE"""),138.0)</f>
        <v>138</v>
      </c>
      <c r="C102" s="30">
        <f>IFERROR(__xludf.DUMMYFUNCTION("""COMPUTED_VALUE"""),26.0)</f>
        <v>26</v>
      </c>
      <c r="D102" s="30">
        <f>IFERROR(__xludf.DUMMYFUNCTION("""COMPUTED_VALUE"""),23.0)</f>
        <v>23</v>
      </c>
      <c r="E102" s="30">
        <f>IFERROR(__xludf.DUMMYFUNCTION("""COMPUTED_VALUE"""),33.0)</f>
        <v>33</v>
      </c>
      <c r="F102" s="29">
        <f>IFERROR(__xludf.DUMMYFUNCTION("""COMPUTED_VALUE"""),56.0)</f>
        <v>56</v>
      </c>
      <c r="G102" s="30">
        <f>IFERROR(__xludf.DUMMYFUNCTION("""COMPUTED_VALUE"""),22.0)</f>
        <v>22</v>
      </c>
      <c r="H102" s="30">
        <f>IFERROR(__xludf.DUMMYFUNCTION("""COMPUTED_VALUE"""),4.0)</f>
        <v>4</v>
      </c>
      <c r="I102" s="30">
        <f>IFERROR(__xludf.DUMMYFUNCTION("""COMPUTED_VALUE"""),12.0)</f>
        <v>12</v>
      </c>
      <c r="J102" s="30">
        <f>IFERROR(__xludf.DUMMYFUNCTION("""COMPUTED_VALUE"""),11.0)</f>
        <v>11</v>
      </c>
      <c r="K102" s="30">
        <f>IFERROR(__xludf.DUMMYFUNCTION("""COMPUTED_VALUE"""),7.0)</f>
        <v>7</v>
      </c>
      <c r="L102" s="30">
        <f>IFERROR(__xludf.DUMMYFUNCTION("""COMPUTED_VALUE"""),12.0)</f>
        <v>12</v>
      </c>
      <c r="M102" s="30">
        <f>IFERROR(__xludf.DUMMYFUNCTION("""COMPUTED_VALUE"""),14.0)</f>
        <v>14</v>
      </c>
      <c r="N102" s="30">
        <f>IFERROR(__xludf.DUMMYFUNCTION("""COMPUTED_VALUE"""),12.0)</f>
        <v>12</v>
      </c>
      <c r="O102" s="30">
        <f>IFERROR(__xludf.DUMMYFUNCTION("""COMPUTED_VALUE"""),2.0)</f>
        <v>2</v>
      </c>
      <c r="P102" s="29">
        <f>IFERROR(__xludf.DUMMYFUNCTION("""COMPUTED_VALUE"""),42.0)</f>
        <v>42</v>
      </c>
      <c r="Q102" s="30">
        <f>IFERROR(__xludf.DUMMYFUNCTION("""COMPUTED_VALUE"""),10.0)</f>
        <v>10</v>
      </c>
      <c r="R102" s="30">
        <f>IFERROR(__xludf.DUMMYFUNCTION("""COMPUTED_VALUE"""),10.0)</f>
        <v>10</v>
      </c>
      <c r="S102" s="30">
        <f>IFERROR(__xludf.DUMMYFUNCTION("""COMPUTED_VALUE"""),2.0)</f>
        <v>2</v>
      </c>
      <c r="T102" s="31">
        <f>IFERROR(__xludf.DUMMYFUNCTION("""COMPUTED_VALUE"""),2.0)</f>
        <v>2</v>
      </c>
      <c r="U102" s="29">
        <f>IFERROR(__xludf.DUMMYFUNCTION("""COMPUTED_VALUE"""),2.0)</f>
        <v>2</v>
      </c>
      <c r="V102" s="30">
        <f>IFERROR(__xludf.DUMMYFUNCTION("""COMPUTED_VALUE"""),10.0)</f>
        <v>10</v>
      </c>
      <c r="W102" s="29">
        <f>IFERROR(__xludf.DUMMYFUNCTION("""COMPUTED_VALUE"""),2.0)</f>
        <v>2</v>
      </c>
      <c r="X102" s="30">
        <f>IFERROR(__xludf.DUMMYFUNCTION("""COMPUTED_VALUE"""),2.0)</f>
        <v>2</v>
      </c>
      <c r="Y102" s="30">
        <f>IFERROR(__xludf.DUMMYFUNCTION("""COMPUTED_VALUE"""),3.0)</f>
        <v>3</v>
      </c>
      <c r="Z102" s="30">
        <f>IFERROR(__xludf.DUMMYFUNCTION("""COMPUTED_VALUE"""),2.0)</f>
        <v>2</v>
      </c>
      <c r="AA102" s="30">
        <f>IFERROR(__xludf.DUMMYFUNCTION("""COMPUTED_VALUE"""),2.0)</f>
        <v>2</v>
      </c>
      <c r="AB102" s="30">
        <f>IFERROR(__xludf.DUMMYFUNCTION("""COMPUTED_VALUE"""),2.0)</f>
        <v>2</v>
      </c>
      <c r="AC102" s="31">
        <f>IFERROR(__xludf.DUMMYFUNCTION("""COMPUTED_VALUE"""),5.0)</f>
        <v>5</v>
      </c>
      <c r="AD102" s="29">
        <f>IFERROR(__xludf.DUMMYFUNCTION("""COMPUTED_VALUE"""),2.0)</f>
        <v>2</v>
      </c>
      <c r="AE102" s="30">
        <f>IFERROR(__xludf.DUMMYFUNCTION("""COMPUTED_VALUE"""),5.0)</f>
        <v>5</v>
      </c>
      <c r="AF102" s="30">
        <f>IFERROR(__xludf.DUMMYFUNCTION("""COMPUTED_VALUE"""),2.0)</f>
        <v>2</v>
      </c>
      <c r="AG102" s="30">
        <f>IFERROR(__xludf.DUMMYFUNCTION("""COMPUTED_VALUE"""),3.0)</f>
        <v>3</v>
      </c>
      <c r="AH102" s="30">
        <f>IFERROR(__xludf.DUMMYFUNCTION("""COMPUTED_VALUE"""),2.0)</f>
        <v>2</v>
      </c>
      <c r="AI102" s="31">
        <f>IFERROR(__xludf.DUMMYFUNCTION("""COMPUTED_VALUE"""),5.0)</f>
        <v>5</v>
      </c>
      <c r="AJ102" s="30">
        <f>IFERROR(__xludf.DUMMYFUNCTION("""COMPUTED_VALUE"""),5.0)</f>
        <v>5</v>
      </c>
      <c r="AK102" s="30">
        <f>IFERROR(__xludf.DUMMYFUNCTION("""COMPUTED_VALUE"""),2.0)</f>
        <v>2</v>
      </c>
      <c r="AL102" s="29">
        <f>IFERROR(__xludf.DUMMYFUNCTION("""COMPUTED_VALUE"""),2.0)</f>
        <v>2</v>
      </c>
      <c r="AM102" s="30">
        <f>IFERROR(__xludf.DUMMYFUNCTION("""COMPUTED_VALUE"""),10.0)</f>
        <v>10</v>
      </c>
      <c r="AN102" s="30">
        <f>IFERROR(__xludf.DUMMYFUNCTION("""COMPUTED_VALUE"""),2.0)</f>
        <v>2</v>
      </c>
      <c r="AO102" s="32">
        <f>IFERROR(__xludf.DUMMYFUNCTION("""COMPUTED_VALUE"""),2.0)</f>
        <v>2</v>
      </c>
      <c r="AP102" s="30">
        <f>IFERROR(__xludf.DUMMYFUNCTION("""COMPUTED_VALUE"""),5.0)</f>
        <v>5</v>
      </c>
      <c r="AQ102" s="30">
        <f>IFERROR(__xludf.DUMMYFUNCTION("""COMPUTED_VALUE"""),33.0)</f>
        <v>33</v>
      </c>
      <c r="AR102" s="30">
        <f>IFERROR(__xludf.DUMMYFUNCTION("""COMPUTED_VALUE"""),2.0)</f>
        <v>2</v>
      </c>
      <c r="AS102" s="29">
        <f>IFERROR(__xludf.DUMMYFUNCTION("""COMPUTED_VALUE"""),2.0)</f>
        <v>2</v>
      </c>
      <c r="AT102" s="29">
        <f>IFERROR(__xludf.DUMMYFUNCTION("""COMPUTED_VALUE"""),0.0)</f>
        <v>0</v>
      </c>
    </row>
    <row r="103">
      <c r="A103" s="33" t="str">
        <f>IFERROR(__xludf.DUMMYFUNCTION("""COMPUTED_VALUE"""),"Маринова Татьяна")</f>
        <v>Маринова Татьяна</v>
      </c>
      <c r="B103" s="29">
        <f>IFERROR(__xludf.DUMMYFUNCTION("""COMPUTED_VALUE"""),99.0)</f>
        <v>99</v>
      </c>
      <c r="C103" s="30">
        <f>IFERROR(__xludf.DUMMYFUNCTION("""COMPUTED_VALUE"""),24.0)</f>
        <v>24</v>
      </c>
      <c r="D103" s="30">
        <f>IFERROR(__xludf.DUMMYFUNCTION("""COMPUTED_VALUE"""),11.0)</f>
        <v>11</v>
      </c>
      <c r="E103" s="30">
        <f>IFERROR(__xludf.DUMMYFUNCTION("""COMPUTED_VALUE"""),19.0)</f>
        <v>19</v>
      </c>
      <c r="F103" s="29">
        <f>IFERROR(__xludf.DUMMYFUNCTION("""COMPUTED_VALUE"""),45.0)</f>
        <v>45</v>
      </c>
      <c r="G103" s="30">
        <f>IFERROR(__xludf.DUMMYFUNCTION("""COMPUTED_VALUE"""),20.0)</f>
        <v>20</v>
      </c>
      <c r="H103" s="30">
        <f>IFERROR(__xludf.DUMMYFUNCTION("""COMPUTED_VALUE"""),4.0)</f>
        <v>4</v>
      </c>
      <c r="I103" s="30">
        <f>IFERROR(__xludf.DUMMYFUNCTION("""COMPUTED_VALUE"""),2.0)</f>
        <v>2</v>
      </c>
      <c r="J103" s="30">
        <f>IFERROR(__xludf.DUMMYFUNCTION("""COMPUTED_VALUE"""),9.0)</f>
        <v>9</v>
      </c>
      <c r="K103" s="30">
        <f>IFERROR(__xludf.DUMMYFUNCTION("""COMPUTED_VALUE"""),7.0)</f>
        <v>7</v>
      </c>
      <c r="L103" s="30">
        <f>IFERROR(__xludf.DUMMYFUNCTION("""COMPUTED_VALUE"""),7.0)</f>
        <v>7</v>
      </c>
      <c r="M103" s="30">
        <f>IFERROR(__xludf.DUMMYFUNCTION("""COMPUTED_VALUE"""),5.0)</f>
        <v>5</v>
      </c>
      <c r="N103" s="30">
        <f>IFERROR(__xludf.DUMMYFUNCTION("""COMPUTED_VALUE"""),12.0)</f>
        <v>12</v>
      </c>
      <c r="O103" s="30">
        <f>IFERROR(__xludf.DUMMYFUNCTION("""COMPUTED_VALUE"""),2.0)</f>
        <v>2</v>
      </c>
      <c r="P103" s="29">
        <f>IFERROR(__xludf.DUMMYFUNCTION("""COMPUTED_VALUE"""),31.0)</f>
        <v>31</v>
      </c>
      <c r="Q103" s="30">
        <f>IFERROR(__xludf.DUMMYFUNCTION("""COMPUTED_VALUE"""),10.0)</f>
        <v>10</v>
      </c>
      <c r="R103" s="30">
        <f>IFERROR(__xludf.DUMMYFUNCTION("""COMPUTED_VALUE"""),10.0)</f>
        <v>10</v>
      </c>
      <c r="S103" s="30">
        <f>IFERROR(__xludf.DUMMYFUNCTION("""COMPUTED_VALUE"""),0.0)</f>
        <v>0</v>
      </c>
      <c r="T103" s="31">
        <f>IFERROR(__xludf.DUMMYFUNCTION("""COMPUTED_VALUE"""),2.0)</f>
        <v>2</v>
      </c>
      <c r="U103" s="29">
        <f>IFERROR(__xludf.DUMMYFUNCTION("""COMPUTED_VALUE"""),2.0)</f>
        <v>2</v>
      </c>
      <c r="V103" s="30">
        <f>IFERROR(__xludf.DUMMYFUNCTION("""COMPUTED_VALUE"""),0.0)</f>
        <v>0</v>
      </c>
      <c r="W103" s="29">
        <f>IFERROR(__xludf.DUMMYFUNCTION("""COMPUTED_VALUE"""),2.0)</f>
        <v>2</v>
      </c>
      <c r="X103" s="30">
        <f>IFERROR(__xludf.DUMMYFUNCTION("""COMPUTED_VALUE"""),0.0)</f>
        <v>0</v>
      </c>
      <c r="Y103" s="30">
        <f>IFERROR(__xludf.DUMMYFUNCTION("""COMPUTED_VALUE"""),0.0)</f>
        <v>0</v>
      </c>
      <c r="Z103" s="30">
        <f>IFERROR(__xludf.DUMMYFUNCTION("""COMPUTED_VALUE"""),5.0)</f>
        <v>5</v>
      </c>
      <c r="AA103" s="30">
        <f>IFERROR(__xludf.DUMMYFUNCTION("""COMPUTED_VALUE"""),2.0)</f>
        <v>2</v>
      </c>
      <c r="AB103" s="30">
        <f>IFERROR(__xludf.DUMMYFUNCTION("""COMPUTED_VALUE"""),2.0)</f>
        <v>2</v>
      </c>
      <c r="AC103" s="31">
        <f>IFERROR(__xludf.DUMMYFUNCTION("""COMPUTED_VALUE"""),5.0)</f>
        <v>5</v>
      </c>
      <c r="AD103" s="29">
        <f>IFERROR(__xludf.DUMMYFUNCTION("""COMPUTED_VALUE"""),2.0)</f>
        <v>2</v>
      </c>
      <c r="AE103" s="30">
        <f>IFERROR(__xludf.DUMMYFUNCTION("""COMPUTED_VALUE"""),5.0)</f>
        <v>5</v>
      </c>
      <c r="AF103" s="30">
        <f>IFERROR(__xludf.DUMMYFUNCTION("""COMPUTED_VALUE"""),0.0)</f>
        <v>0</v>
      </c>
      <c r="AG103" s="30">
        <f>IFERROR(__xludf.DUMMYFUNCTION("""COMPUTED_VALUE"""),0.0)</f>
        <v>0</v>
      </c>
      <c r="AH103" s="30">
        <f>IFERROR(__xludf.DUMMYFUNCTION("""COMPUTED_VALUE"""),2.0)</f>
        <v>2</v>
      </c>
      <c r="AI103" s="31">
        <f>IFERROR(__xludf.DUMMYFUNCTION("""COMPUTED_VALUE"""),5.0)</f>
        <v>5</v>
      </c>
      <c r="AJ103" s="30">
        <f>IFERROR(__xludf.DUMMYFUNCTION("""COMPUTED_VALUE"""),0.0)</f>
        <v>0</v>
      </c>
      <c r="AK103" s="30">
        <f>IFERROR(__xludf.DUMMYFUNCTION("""COMPUTED_VALUE"""),0.0)</f>
        <v>0</v>
      </c>
      <c r="AL103" s="29">
        <f>IFERROR(__xludf.DUMMYFUNCTION("""COMPUTED_VALUE"""),0.0)</f>
        <v>0</v>
      </c>
      <c r="AM103" s="30">
        <f>IFERROR(__xludf.DUMMYFUNCTION("""COMPUTED_VALUE"""),10.0)</f>
        <v>10</v>
      </c>
      <c r="AN103" s="30">
        <f>IFERROR(__xludf.DUMMYFUNCTION("""COMPUTED_VALUE"""),2.0)</f>
        <v>2</v>
      </c>
      <c r="AO103" s="32">
        <f>IFERROR(__xludf.DUMMYFUNCTION("""COMPUTED_VALUE"""),2.0)</f>
        <v>2</v>
      </c>
      <c r="AP103" s="30">
        <f>IFERROR(__xludf.DUMMYFUNCTION("""COMPUTED_VALUE"""),0.0)</f>
        <v>0</v>
      </c>
      <c r="AQ103" s="30">
        <f>IFERROR(__xludf.DUMMYFUNCTION("""COMPUTED_VALUE"""),27.0)</f>
        <v>27</v>
      </c>
      <c r="AR103" s="30">
        <f>IFERROR(__xludf.DUMMYFUNCTION("""COMPUTED_VALUE"""),2.0)</f>
        <v>2</v>
      </c>
      <c r="AS103" s="29">
        <f>IFERROR(__xludf.DUMMYFUNCTION("""COMPUTED_VALUE"""),2.0)</f>
        <v>2</v>
      </c>
      <c r="AT103" s="29">
        <f>IFERROR(__xludf.DUMMYFUNCTION("""COMPUTED_VALUE"""),0.0)</f>
        <v>0</v>
      </c>
    </row>
    <row r="104">
      <c r="A104" s="33" t="str">
        <f>IFERROR(__xludf.DUMMYFUNCTION("""COMPUTED_VALUE"""),"Яковенко Ирина")</f>
        <v>Яковенко Ирина</v>
      </c>
      <c r="B104" s="29">
        <f>IFERROR(__xludf.DUMMYFUNCTION("""COMPUTED_VALUE"""),115.0)</f>
        <v>115</v>
      </c>
      <c r="C104" s="30">
        <f>IFERROR(__xludf.DUMMYFUNCTION("""COMPUTED_VALUE"""),26.0)</f>
        <v>26</v>
      </c>
      <c r="D104" s="30">
        <f>IFERROR(__xludf.DUMMYFUNCTION("""COMPUTED_VALUE"""),27.0)</f>
        <v>27</v>
      </c>
      <c r="E104" s="30">
        <f>IFERROR(__xludf.DUMMYFUNCTION("""COMPUTED_VALUE"""),23.0)</f>
        <v>23</v>
      </c>
      <c r="F104" s="29">
        <f>IFERROR(__xludf.DUMMYFUNCTION("""COMPUTED_VALUE"""),39.0)</f>
        <v>39</v>
      </c>
      <c r="G104" s="30">
        <f>IFERROR(__xludf.DUMMYFUNCTION("""COMPUTED_VALUE"""),22.0)</f>
        <v>22</v>
      </c>
      <c r="H104" s="30">
        <f>IFERROR(__xludf.DUMMYFUNCTION("""COMPUTED_VALUE"""),4.0)</f>
        <v>4</v>
      </c>
      <c r="I104" s="30">
        <f>IFERROR(__xludf.DUMMYFUNCTION("""COMPUTED_VALUE"""),12.0)</f>
        <v>12</v>
      </c>
      <c r="J104" s="30">
        <f>IFERROR(__xludf.DUMMYFUNCTION("""COMPUTED_VALUE"""),15.0)</f>
        <v>15</v>
      </c>
      <c r="K104" s="30">
        <f>IFERROR(__xludf.DUMMYFUNCTION("""COMPUTED_VALUE"""),7.0)</f>
        <v>7</v>
      </c>
      <c r="L104" s="30">
        <f>IFERROR(__xludf.DUMMYFUNCTION("""COMPUTED_VALUE"""),12.0)</f>
        <v>12</v>
      </c>
      <c r="M104" s="30">
        <f>IFERROR(__xludf.DUMMYFUNCTION("""COMPUTED_VALUE"""),4.0)</f>
        <v>4</v>
      </c>
      <c r="N104" s="30">
        <f>IFERROR(__xludf.DUMMYFUNCTION("""COMPUTED_VALUE"""),10.0)</f>
        <v>10</v>
      </c>
      <c r="O104" s="30">
        <f>IFERROR(__xludf.DUMMYFUNCTION("""COMPUTED_VALUE"""),0.0)</f>
        <v>0</v>
      </c>
      <c r="P104" s="29">
        <f>IFERROR(__xludf.DUMMYFUNCTION("""COMPUTED_VALUE"""),29.0)</f>
        <v>29</v>
      </c>
      <c r="Q104" s="30">
        <f>IFERROR(__xludf.DUMMYFUNCTION("""COMPUTED_VALUE"""),10.0)</f>
        <v>10</v>
      </c>
      <c r="R104" s="30">
        <f>IFERROR(__xludf.DUMMYFUNCTION("""COMPUTED_VALUE"""),10.0)</f>
        <v>10</v>
      </c>
      <c r="S104" s="30">
        <f>IFERROR(__xludf.DUMMYFUNCTION("""COMPUTED_VALUE"""),2.0)</f>
        <v>2</v>
      </c>
      <c r="T104" s="31">
        <f>IFERROR(__xludf.DUMMYFUNCTION("""COMPUTED_VALUE"""),2.0)</f>
        <v>2</v>
      </c>
      <c r="U104" s="29">
        <f>IFERROR(__xludf.DUMMYFUNCTION("""COMPUTED_VALUE"""),2.0)</f>
        <v>2</v>
      </c>
      <c r="V104" s="30">
        <f>IFERROR(__xludf.DUMMYFUNCTION("""COMPUTED_VALUE"""),10.0)</f>
        <v>10</v>
      </c>
      <c r="W104" s="29">
        <f>IFERROR(__xludf.DUMMYFUNCTION("""COMPUTED_VALUE"""),2.0)</f>
        <v>2</v>
      </c>
      <c r="X104" s="30">
        <f>IFERROR(__xludf.DUMMYFUNCTION("""COMPUTED_VALUE"""),2.0)</f>
        <v>2</v>
      </c>
      <c r="Y104" s="30">
        <f>IFERROR(__xludf.DUMMYFUNCTION("""COMPUTED_VALUE"""),2.0)</f>
        <v>2</v>
      </c>
      <c r="Z104" s="30">
        <f>IFERROR(__xludf.DUMMYFUNCTION("""COMPUTED_VALUE"""),7.0)</f>
        <v>7</v>
      </c>
      <c r="AA104" s="30">
        <f>IFERROR(__xludf.DUMMYFUNCTION("""COMPUTED_VALUE"""),2.0)</f>
        <v>2</v>
      </c>
      <c r="AB104" s="30">
        <f>IFERROR(__xludf.DUMMYFUNCTION("""COMPUTED_VALUE"""),2.0)</f>
        <v>2</v>
      </c>
      <c r="AC104" s="31">
        <f>IFERROR(__xludf.DUMMYFUNCTION("""COMPUTED_VALUE"""),5.0)</f>
        <v>5</v>
      </c>
      <c r="AD104" s="29">
        <f>IFERROR(__xludf.DUMMYFUNCTION("""COMPUTED_VALUE"""),2.0)</f>
        <v>2</v>
      </c>
      <c r="AE104" s="30">
        <f>IFERROR(__xludf.DUMMYFUNCTION("""COMPUTED_VALUE"""),5.0)</f>
        <v>5</v>
      </c>
      <c r="AF104" s="30">
        <f>IFERROR(__xludf.DUMMYFUNCTION("""COMPUTED_VALUE"""),2.0)</f>
        <v>2</v>
      </c>
      <c r="AG104" s="30">
        <f>IFERROR(__xludf.DUMMYFUNCTION("""COMPUTED_VALUE"""),3.0)</f>
        <v>3</v>
      </c>
      <c r="AH104" s="30">
        <f>IFERROR(__xludf.DUMMYFUNCTION("""COMPUTED_VALUE"""),2.0)</f>
        <v>2</v>
      </c>
      <c r="AI104" s="31">
        <f>IFERROR(__xludf.DUMMYFUNCTION("""COMPUTED_VALUE"""),0.0)</f>
        <v>0</v>
      </c>
      <c r="AJ104" s="30">
        <f>IFERROR(__xludf.DUMMYFUNCTION("""COMPUTED_VALUE"""),4.0)</f>
        <v>4</v>
      </c>
      <c r="AK104" s="30">
        <f>IFERROR(__xludf.DUMMYFUNCTION("""COMPUTED_VALUE"""),0.0)</f>
        <v>0</v>
      </c>
      <c r="AL104" s="29">
        <f>IFERROR(__xludf.DUMMYFUNCTION("""COMPUTED_VALUE"""),0.0)</f>
        <v>0</v>
      </c>
      <c r="AM104" s="30">
        <f>IFERROR(__xludf.DUMMYFUNCTION("""COMPUTED_VALUE"""),10.0)</f>
        <v>10</v>
      </c>
      <c r="AN104" s="30">
        <f>IFERROR(__xludf.DUMMYFUNCTION("""COMPUTED_VALUE"""),0.0)</f>
        <v>0</v>
      </c>
      <c r="AO104" s="32">
        <f>IFERROR(__xludf.DUMMYFUNCTION("""COMPUTED_VALUE"""),0.0)</f>
        <v>0</v>
      </c>
      <c r="AP104" s="30">
        <f>IFERROR(__xludf.DUMMYFUNCTION("""COMPUTED_VALUE"""),0.0)</f>
        <v>0</v>
      </c>
      <c r="AQ104" s="30">
        <f>IFERROR(__xludf.DUMMYFUNCTION("""COMPUTED_VALUE"""),29.0)</f>
        <v>29</v>
      </c>
      <c r="AR104" s="30">
        <f>IFERROR(__xludf.DUMMYFUNCTION("""COMPUTED_VALUE"""),0.0)</f>
        <v>0</v>
      </c>
      <c r="AS104" s="29">
        <f>IFERROR(__xludf.DUMMYFUNCTION("""COMPUTED_VALUE"""),0.0)</f>
        <v>0</v>
      </c>
      <c r="AT104" s="29">
        <f>IFERROR(__xludf.DUMMYFUNCTION("""COMPUTED_VALUE"""),0.0)</f>
        <v>0</v>
      </c>
    </row>
    <row r="105">
      <c r="A105" s="33" t="str">
        <f>IFERROR(__xludf.DUMMYFUNCTION("""COMPUTED_VALUE"""),"Цветков Антон")</f>
        <v>Цветков Антон</v>
      </c>
      <c r="B105" s="29">
        <f>IFERROR(__xludf.DUMMYFUNCTION("""COMPUTED_VALUE"""),106.0)</f>
        <v>106</v>
      </c>
      <c r="C105" s="30">
        <f>IFERROR(__xludf.DUMMYFUNCTION("""COMPUTED_VALUE"""),26.0)</f>
        <v>26</v>
      </c>
      <c r="D105" s="30">
        <f>IFERROR(__xludf.DUMMYFUNCTION("""COMPUTED_VALUE"""),18.0)</f>
        <v>18</v>
      </c>
      <c r="E105" s="30">
        <f>IFERROR(__xludf.DUMMYFUNCTION("""COMPUTED_VALUE"""),23.0)</f>
        <v>23</v>
      </c>
      <c r="F105" s="29">
        <f>IFERROR(__xludf.DUMMYFUNCTION("""COMPUTED_VALUE"""),39.0)</f>
        <v>39</v>
      </c>
      <c r="G105" s="30">
        <f>IFERROR(__xludf.DUMMYFUNCTION("""COMPUTED_VALUE"""),22.0)</f>
        <v>22</v>
      </c>
      <c r="H105" s="30">
        <f>IFERROR(__xludf.DUMMYFUNCTION("""COMPUTED_VALUE"""),4.0)</f>
        <v>4</v>
      </c>
      <c r="I105" s="30">
        <f>IFERROR(__xludf.DUMMYFUNCTION("""COMPUTED_VALUE"""),10.0)</f>
        <v>10</v>
      </c>
      <c r="J105" s="30">
        <f>IFERROR(__xludf.DUMMYFUNCTION("""COMPUTED_VALUE"""),8.0)</f>
        <v>8</v>
      </c>
      <c r="K105" s="30">
        <f>IFERROR(__xludf.DUMMYFUNCTION("""COMPUTED_VALUE"""),7.0)</f>
        <v>7</v>
      </c>
      <c r="L105" s="30">
        <f>IFERROR(__xludf.DUMMYFUNCTION("""COMPUTED_VALUE"""),11.0)</f>
        <v>11</v>
      </c>
      <c r="M105" s="30">
        <f>IFERROR(__xludf.DUMMYFUNCTION("""COMPUTED_VALUE"""),5.0)</f>
        <v>5</v>
      </c>
      <c r="N105" s="30">
        <f>IFERROR(__xludf.DUMMYFUNCTION("""COMPUTED_VALUE"""),0.0)</f>
        <v>0</v>
      </c>
      <c r="O105" s="30">
        <f>IFERROR(__xludf.DUMMYFUNCTION("""COMPUTED_VALUE"""),2.0)</f>
        <v>2</v>
      </c>
      <c r="P105" s="29">
        <f>IFERROR(__xludf.DUMMYFUNCTION("""COMPUTED_VALUE"""),37.0)</f>
        <v>37</v>
      </c>
      <c r="Q105" s="30">
        <f>IFERROR(__xludf.DUMMYFUNCTION("""COMPUTED_VALUE"""),10.0)</f>
        <v>10</v>
      </c>
      <c r="R105" s="30">
        <f>IFERROR(__xludf.DUMMYFUNCTION("""COMPUTED_VALUE"""),10.0)</f>
        <v>10</v>
      </c>
      <c r="S105" s="30">
        <f>IFERROR(__xludf.DUMMYFUNCTION("""COMPUTED_VALUE"""),2.0)</f>
        <v>2</v>
      </c>
      <c r="T105" s="31">
        <f>IFERROR(__xludf.DUMMYFUNCTION("""COMPUTED_VALUE"""),2.0)</f>
        <v>2</v>
      </c>
      <c r="U105" s="29">
        <f>IFERROR(__xludf.DUMMYFUNCTION("""COMPUTED_VALUE"""),2.0)</f>
        <v>2</v>
      </c>
      <c r="V105" s="30">
        <f>IFERROR(__xludf.DUMMYFUNCTION("""COMPUTED_VALUE"""),10.0)</f>
        <v>10</v>
      </c>
      <c r="W105" s="29">
        <f>IFERROR(__xludf.DUMMYFUNCTION("""COMPUTED_VALUE"""),0.0)</f>
        <v>0</v>
      </c>
      <c r="X105" s="30">
        <f>IFERROR(__xludf.DUMMYFUNCTION("""COMPUTED_VALUE"""),2.0)</f>
        <v>2</v>
      </c>
      <c r="Y105" s="30">
        <f>IFERROR(__xludf.DUMMYFUNCTION("""COMPUTED_VALUE"""),2.0)</f>
        <v>2</v>
      </c>
      <c r="Z105" s="30">
        <f>IFERROR(__xludf.DUMMYFUNCTION("""COMPUTED_VALUE"""),0.0)</f>
        <v>0</v>
      </c>
      <c r="AA105" s="30">
        <f>IFERROR(__xludf.DUMMYFUNCTION("""COMPUTED_VALUE"""),2.0)</f>
        <v>2</v>
      </c>
      <c r="AB105" s="30">
        <f>IFERROR(__xludf.DUMMYFUNCTION("""COMPUTED_VALUE"""),2.0)</f>
        <v>2</v>
      </c>
      <c r="AC105" s="31">
        <f>IFERROR(__xludf.DUMMYFUNCTION("""COMPUTED_VALUE"""),5.0)</f>
        <v>5</v>
      </c>
      <c r="AD105" s="29">
        <f>IFERROR(__xludf.DUMMYFUNCTION("""COMPUTED_VALUE"""),2.0)</f>
        <v>2</v>
      </c>
      <c r="AE105" s="30">
        <f>IFERROR(__xludf.DUMMYFUNCTION("""COMPUTED_VALUE"""),5.0)</f>
        <v>5</v>
      </c>
      <c r="AF105" s="30">
        <f>IFERROR(__xludf.DUMMYFUNCTION("""COMPUTED_VALUE"""),2.0)</f>
        <v>2</v>
      </c>
      <c r="AG105" s="30">
        <f>IFERROR(__xludf.DUMMYFUNCTION("""COMPUTED_VALUE"""),2.0)</f>
        <v>2</v>
      </c>
      <c r="AH105" s="30">
        <f>IFERROR(__xludf.DUMMYFUNCTION("""COMPUTED_VALUE"""),2.0)</f>
        <v>2</v>
      </c>
      <c r="AI105" s="31">
        <f>IFERROR(__xludf.DUMMYFUNCTION("""COMPUTED_VALUE"""),5.0)</f>
        <v>5</v>
      </c>
      <c r="AJ105" s="30">
        <f>IFERROR(__xludf.DUMMYFUNCTION("""COMPUTED_VALUE"""),0.0)</f>
        <v>0</v>
      </c>
      <c r="AK105" s="30">
        <f>IFERROR(__xludf.DUMMYFUNCTION("""COMPUTED_VALUE"""),0.0)</f>
        <v>0</v>
      </c>
      <c r="AL105" s="29">
        <f>IFERROR(__xludf.DUMMYFUNCTION("""COMPUTED_VALUE"""),0.0)</f>
        <v>0</v>
      </c>
      <c r="AM105" s="30">
        <f>IFERROR(__xludf.DUMMYFUNCTION("""COMPUTED_VALUE"""),0.0)</f>
        <v>0</v>
      </c>
      <c r="AN105" s="30">
        <f>IFERROR(__xludf.DUMMYFUNCTION("""COMPUTED_VALUE"""),0.0)</f>
        <v>0</v>
      </c>
      <c r="AO105" s="32">
        <f>IFERROR(__xludf.DUMMYFUNCTION("""COMPUTED_VALUE"""),2.0)</f>
        <v>2</v>
      </c>
      <c r="AP105" s="30">
        <f>IFERROR(__xludf.DUMMYFUNCTION("""COMPUTED_VALUE"""),0.0)</f>
        <v>0</v>
      </c>
      <c r="AQ105" s="30">
        <f>IFERROR(__xludf.DUMMYFUNCTION("""COMPUTED_VALUE"""),33.0)</f>
        <v>33</v>
      </c>
      <c r="AR105" s="30">
        <f>IFERROR(__xludf.DUMMYFUNCTION("""COMPUTED_VALUE"""),2.0)</f>
        <v>2</v>
      </c>
      <c r="AS105" s="29">
        <f>IFERROR(__xludf.DUMMYFUNCTION("""COMPUTED_VALUE"""),2.0)</f>
        <v>2</v>
      </c>
      <c r="AT105" s="29">
        <f>IFERROR(__xludf.DUMMYFUNCTION("""COMPUTED_VALUE"""),0.0)</f>
        <v>0</v>
      </c>
    </row>
    <row r="106">
      <c r="A106" s="33" t="str">
        <f>IFERROR(__xludf.DUMMYFUNCTION("""COMPUTED_VALUE"""),"Халина Алена")</f>
        <v>Халина Алена</v>
      </c>
      <c r="B106" s="29">
        <f>IFERROR(__xludf.DUMMYFUNCTION("""COMPUTED_VALUE"""),116.0)</f>
        <v>116</v>
      </c>
      <c r="C106" s="30">
        <f>IFERROR(__xludf.DUMMYFUNCTION("""COMPUTED_VALUE"""),26.0)</f>
        <v>26</v>
      </c>
      <c r="D106" s="30">
        <f>IFERROR(__xludf.DUMMYFUNCTION("""COMPUTED_VALUE"""),14.0)</f>
        <v>14</v>
      </c>
      <c r="E106" s="30">
        <f>IFERROR(__xludf.DUMMYFUNCTION("""COMPUTED_VALUE"""),29.0)</f>
        <v>29</v>
      </c>
      <c r="F106" s="29">
        <f>IFERROR(__xludf.DUMMYFUNCTION("""COMPUTED_VALUE"""),47.0)</f>
        <v>47</v>
      </c>
      <c r="G106" s="30">
        <f>IFERROR(__xludf.DUMMYFUNCTION("""COMPUTED_VALUE"""),22.0)</f>
        <v>22</v>
      </c>
      <c r="H106" s="30">
        <f>IFERROR(__xludf.DUMMYFUNCTION("""COMPUTED_VALUE"""),4.0)</f>
        <v>4</v>
      </c>
      <c r="I106" s="30">
        <f>IFERROR(__xludf.DUMMYFUNCTION("""COMPUTED_VALUE"""),12.0)</f>
        <v>12</v>
      </c>
      <c r="J106" s="30">
        <f>IFERROR(__xludf.DUMMYFUNCTION("""COMPUTED_VALUE"""),2.0)</f>
        <v>2</v>
      </c>
      <c r="K106" s="30">
        <f>IFERROR(__xludf.DUMMYFUNCTION("""COMPUTED_VALUE"""),7.0)</f>
        <v>7</v>
      </c>
      <c r="L106" s="30">
        <f>IFERROR(__xludf.DUMMYFUNCTION("""COMPUTED_VALUE"""),9.0)</f>
        <v>9</v>
      </c>
      <c r="M106" s="30">
        <f>IFERROR(__xludf.DUMMYFUNCTION("""COMPUTED_VALUE"""),13.0)</f>
        <v>13</v>
      </c>
      <c r="N106" s="30">
        <f>IFERROR(__xludf.DUMMYFUNCTION("""COMPUTED_VALUE"""),12.0)</f>
        <v>12</v>
      </c>
      <c r="O106" s="30">
        <f>IFERROR(__xludf.DUMMYFUNCTION("""COMPUTED_VALUE"""),2.0)</f>
        <v>2</v>
      </c>
      <c r="P106" s="29">
        <f>IFERROR(__xludf.DUMMYFUNCTION("""COMPUTED_VALUE"""),33.0)</f>
        <v>33</v>
      </c>
      <c r="Q106" s="30">
        <f>IFERROR(__xludf.DUMMYFUNCTION("""COMPUTED_VALUE"""),10.0)</f>
        <v>10</v>
      </c>
      <c r="R106" s="30">
        <f>IFERROR(__xludf.DUMMYFUNCTION("""COMPUTED_VALUE"""),10.0)</f>
        <v>10</v>
      </c>
      <c r="S106" s="30">
        <f>IFERROR(__xludf.DUMMYFUNCTION("""COMPUTED_VALUE"""),2.0)</f>
        <v>2</v>
      </c>
      <c r="T106" s="31">
        <f>IFERROR(__xludf.DUMMYFUNCTION("""COMPUTED_VALUE"""),2.0)</f>
        <v>2</v>
      </c>
      <c r="U106" s="29">
        <f>IFERROR(__xludf.DUMMYFUNCTION("""COMPUTED_VALUE"""),2.0)</f>
        <v>2</v>
      </c>
      <c r="V106" s="30">
        <f>IFERROR(__xludf.DUMMYFUNCTION("""COMPUTED_VALUE"""),10.0)</f>
        <v>10</v>
      </c>
      <c r="W106" s="29">
        <f>IFERROR(__xludf.DUMMYFUNCTION("""COMPUTED_VALUE"""),2.0)</f>
        <v>2</v>
      </c>
      <c r="X106" s="30">
        <f>IFERROR(__xludf.DUMMYFUNCTION("""COMPUTED_VALUE"""),0.0)</f>
        <v>0</v>
      </c>
      <c r="Y106" s="30">
        <f>IFERROR(__xludf.DUMMYFUNCTION("""COMPUTED_VALUE"""),0.0)</f>
        <v>0</v>
      </c>
      <c r="Z106" s="30">
        <f>IFERROR(__xludf.DUMMYFUNCTION("""COMPUTED_VALUE"""),0.0)</f>
        <v>0</v>
      </c>
      <c r="AA106" s="30">
        <f>IFERROR(__xludf.DUMMYFUNCTION("""COMPUTED_VALUE"""),2.0)</f>
        <v>2</v>
      </c>
      <c r="AB106" s="30">
        <f>IFERROR(__xludf.DUMMYFUNCTION("""COMPUTED_VALUE"""),0.0)</f>
        <v>0</v>
      </c>
      <c r="AC106" s="31">
        <f>IFERROR(__xludf.DUMMYFUNCTION("""COMPUTED_VALUE"""),5.0)</f>
        <v>5</v>
      </c>
      <c r="AD106" s="29">
        <f>IFERROR(__xludf.DUMMYFUNCTION("""COMPUTED_VALUE"""),2.0)</f>
        <v>2</v>
      </c>
      <c r="AE106" s="30">
        <f>IFERROR(__xludf.DUMMYFUNCTION("""COMPUTED_VALUE"""),5.0)</f>
        <v>5</v>
      </c>
      <c r="AF106" s="30">
        <f>IFERROR(__xludf.DUMMYFUNCTION("""COMPUTED_VALUE"""),1.0)</f>
        <v>1</v>
      </c>
      <c r="AG106" s="30">
        <f>IFERROR(__xludf.DUMMYFUNCTION("""COMPUTED_VALUE"""),1.0)</f>
        <v>1</v>
      </c>
      <c r="AH106" s="30">
        <f>IFERROR(__xludf.DUMMYFUNCTION("""COMPUTED_VALUE"""),2.0)</f>
        <v>2</v>
      </c>
      <c r="AI106" s="31">
        <f>IFERROR(__xludf.DUMMYFUNCTION("""COMPUTED_VALUE"""),5.0)</f>
        <v>5</v>
      </c>
      <c r="AJ106" s="30">
        <f>IFERROR(__xludf.DUMMYFUNCTION("""COMPUTED_VALUE"""),8.0)</f>
        <v>8</v>
      </c>
      <c r="AK106" s="30">
        <f>IFERROR(__xludf.DUMMYFUNCTION("""COMPUTED_VALUE"""),0.0)</f>
        <v>0</v>
      </c>
      <c r="AL106" s="29">
        <f>IFERROR(__xludf.DUMMYFUNCTION("""COMPUTED_VALUE"""),0.0)</f>
        <v>0</v>
      </c>
      <c r="AM106" s="30">
        <f>IFERROR(__xludf.DUMMYFUNCTION("""COMPUTED_VALUE"""),10.0)</f>
        <v>10</v>
      </c>
      <c r="AN106" s="30">
        <f>IFERROR(__xludf.DUMMYFUNCTION("""COMPUTED_VALUE"""),2.0)</f>
        <v>2</v>
      </c>
      <c r="AO106" s="32">
        <f>IFERROR(__xludf.DUMMYFUNCTION("""COMPUTED_VALUE"""),2.0)</f>
        <v>2</v>
      </c>
      <c r="AP106" s="30">
        <f>IFERROR(__xludf.DUMMYFUNCTION("""COMPUTED_VALUE"""),0.0)</f>
        <v>0</v>
      </c>
      <c r="AQ106" s="30">
        <f>IFERROR(__xludf.DUMMYFUNCTION("""COMPUTED_VALUE"""),29.0)</f>
        <v>29</v>
      </c>
      <c r="AR106" s="30">
        <f>IFERROR(__xludf.DUMMYFUNCTION("""COMPUTED_VALUE"""),2.0)</f>
        <v>2</v>
      </c>
      <c r="AS106" s="29">
        <f>IFERROR(__xludf.DUMMYFUNCTION("""COMPUTED_VALUE"""),2.0)</f>
        <v>2</v>
      </c>
      <c r="AT106" s="29">
        <f>IFERROR(__xludf.DUMMYFUNCTION("""COMPUTED_VALUE"""),0.0)</f>
        <v>0</v>
      </c>
    </row>
    <row r="107">
      <c r="A107" s="33" t="str">
        <f>IFERROR(__xludf.DUMMYFUNCTION("""COMPUTED_VALUE"""),"Таценко Светлана")</f>
        <v>Таценко Светлана</v>
      </c>
      <c r="B107" s="29">
        <f>IFERROR(__xludf.DUMMYFUNCTION("""COMPUTED_VALUE"""),82.0)</f>
        <v>82</v>
      </c>
      <c r="C107" s="30">
        <f>IFERROR(__xludf.DUMMYFUNCTION("""COMPUTED_VALUE"""),26.0)</f>
        <v>26</v>
      </c>
      <c r="D107" s="30">
        <f>IFERROR(__xludf.DUMMYFUNCTION("""COMPUTED_VALUE"""),20.0)</f>
        <v>20</v>
      </c>
      <c r="E107" s="30">
        <f>IFERROR(__xludf.DUMMYFUNCTION("""COMPUTED_VALUE"""),15.0)</f>
        <v>15</v>
      </c>
      <c r="F107" s="29">
        <f>IFERROR(__xludf.DUMMYFUNCTION("""COMPUTED_VALUE"""),21.0)</f>
        <v>21</v>
      </c>
      <c r="G107" s="30">
        <f>IFERROR(__xludf.DUMMYFUNCTION("""COMPUTED_VALUE"""),22.0)</f>
        <v>22</v>
      </c>
      <c r="H107" s="30">
        <f>IFERROR(__xludf.DUMMYFUNCTION("""COMPUTED_VALUE"""),4.0)</f>
        <v>4</v>
      </c>
      <c r="I107" s="30">
        <f>IFERROR(__xludf.DUMMYFUNCTION("""COMPUTED_VALUE"""),12.0)</f>
        <v>12</v>
      </c>
      <c r="J107" s="30">
        <f>IFERROR(__xludf.DUMMYFUNCTION("""COMPUTED_VALUE"""),8.0)</f>
        <v>8</v>
      </c>
      <c r="K107" s="30">
        <f>IFERROR(__xludf.DUMMYFUNCTION("""COMPUTED_VALUE"""),0.0)</f>
        <v>0</v>
      </c>
      <c r="L107" s="30">
        <f>IFERROR(__xludf.DUMMYFUNCTION("""COMPUTED_VALUE"""),10.0)</f>
        <v>10</v>
      </c>
      <c r="M107" s="30">
        <f>IFERROR(__xludf.DUMMYFUNCTION("""COMPUTED_VALUE"""),5.0)</f>
        <v>5</v>
      </c>
      <c r="N107" s="30">
        <f>IFERROR(__xludf.DUMMYFUNCTION("""COMPUTED_VALUE"""),0.0)</f>
        <v>0</v>
      </c>
      <c r="O107" s="30">
        <f>IFERROR(__xludf.DUMMYFUNCTION("""COMPUTED_VALUE"""),0.0)</f>
        <v>0</v>
      </c>
      <c r="P107" s="29">
        <f>IFERROR(__xludf.DUMMYFUNCTION("""COMPUTED_VALUE"""),21.0)</f>
        <v>21</v>
      </c>
      <c r="Q107" s="30">
        <f>IFERROR(__xludf.DUMMYFUNCTION("""COMPUTED_VALUE"""),10.0)</f>
        <v>10</v>
      </c>
      <c r="R107" s="30">
        <f>IFERROR(__xludf.DUMMYFUNCTION("""COMPUTED_VALUE"""),10.0)</f>
        <v>10</v>
      </c>
      <c r="S107" s="30">
        <f>IFERROR(__xludf.DUMMYFUNCTION("""COMPUTED_VALUE"""),2.0)</f>
        <v>2</v>
      </c>
      <c r="T107" s="31">
        <f>IFERROR(__xludf.DUMMYFUNCTION("""COMPUTED_VALUE"""),2.0)</f>
        <v>2</v>
      </c>
      <c r="U107" s="29">
        <f>IFERROR(__xludf.DUMMYFUNCTION("""COMPUTED_VALUE"""),2.0)</f>
        <v>2</v>
      </c>
      <c r="V107" s="30">
        <f>IFERROR(__xludf.DUMMYFUNCTION("""COMPUTED_VALUE"""),10.0)</f>
        <v>10</v>
      </c>
      <c r="W107" s="29">
        <f>IFERROR(__xludf.DUMMYFUNCTION("""COMPUTED_VALUE"""),2.0)</f>
        <v>2</v>
      </c>
      <c r="X107" s="30">
        <f>IFERROR(__xludf.DUMMYFUNCTION("""COMPUTED_VALUE"""),2.0)</f>
        <v>2</v>
      </c>
      <c r="Y107" s="30">
        <f>IFERROR(__xludf.DUMMYFUNCTION("""COMPUTED_VALUE"""),2.0)</f>
        <v>2</v>
      </c>
      <c r="Z107" s="30">
        <f>IFERROR(__xludf.DUMMYFUNCTION("""COMPUTED_VALUE"""),4.0)</f>
        <v>4</v>
      </c>
      <c r="AA107" s="30">
        <f>IFERROR(__xludf.DUMMYFUNCTION("""COMPUTED_VALUE"""),0.0)</f>
        <v>0</v>
      </c>
      <c r="AB107" s="30">
        <f>IFERROR(__xludf.DUMMYFUNCTION("""COMPUTED_VALUE"""),0.0)</f>
        <v>0</v>
      </c>
      <c r="AC107" s="31">
        <f>IFERROR(__xludf.DUMMYFUNCTION("""COMPUTED_VALUE"""),0.0)</f>
        <v>0</v>
      </c>
      <c r="AD107" s="29">
        <f>IFERROR(__xludf.DUMMYFUNCTION("""COMPUTED_VALUE"""),0.0)</f>
        <v>0</v>
      </c>
      <c r="AE107" s="30">
        <f>IFERROR(__xludf.DUMMYFUNCTION("""COMPUTED_VALUE"""),5.0)</f>
        <v>5</v>
      </c>
      <c r="AF107" s="30">
        <f>IFERROR(__xludf.DUMMYFUNCTION("""COMPUTED_VALUE"""),2.0)</f>
        <v>2</v>
      </c>
      <c r="AG107" s="30">
        <f>IFERROR(__xludf.DUMMYFUNCTION("""COMPUTED_VALUE"""),3.0)</f>
        <v>3</v>
      </c>
      <c r="AH107" s="30">
        <f>IFERROR(__xludf.DUMMYFUNCTION("""COMPUTED_VALUE"""),0.0)</f>
        <v>0</v>
      </c>
      <c r="AI107" s="31">
        <f>IFERROR(__xludf.DUMMYFUNCTION("""COMPUTED_VALUE"""),5.0)</f>
        <v>5</v>
      </c>
      <c r="AJ107" s="30">
        <f>IFERROR(__xludf.DUMMYFUNCTION("""COMPUTED_VALUE"""),0.0)</f>
        <v>0</v>
      </c>
      <c r="AK107" s="30">
        <f>IFERROR(__xludf.DUMMYFUNCTION("""COMPUTED_VALUE"""),0.0)</f>
        <v>0</v>
      </c>
      <c r="AL107" s="29">
        <f>IFERROR(__xludf.DUMMYFUNCTION("""COMPUTED_VALUE"""),0.0)</f>
        <v>0</v>
      </c>
      <c r="AM107" s="30">
        <f>IFERROR(__xludf.DUMMYFUNCTION("""COMPUTED_VALUE"""),0.0)</f>
        <v>0</v>
      </c>
      <c r="AN107" s="30">
        <f>IFERROR(__xludf.DUMMYFUNCTION("""COMPUTED_VALUE"""),0.0)</f>
        <v>0</v>
      </c>
      <c r="AO107" s="32">
        <f>IFERROR(__xludf.DUMMYFUNCTION("""COMPUTED_VALUE"""),0.0)</f>
        <v>0</v>
      </c>
      <c r="AP107" s="30">
        <f>IFERROR(__xludf.DUMMYFUNCTION("""COMPUTED_VALUE"""),0.0)</f>
        <v>0</v>
      </c>
      <c r="AQ107" s="30">
        <f>IFERROR(__xludf.DUMMYFUNCTION("""COMPUTED_VALUE"""),21.0)</f>
        <v>21</v>
      </c>
      <c r="AR107" s="30">
        <f>IFERROR(__xludf.DUMMYFUNCTION("""COMPUTED_VALUE"""),0.0)</f>
        <v>0</v>
      </c>
      <c r="AS107" s="29">
        <f>IFERROR(__xludf.DUMMYFUNCTION("""COMPUTED_VALUE"""),0.0)</f>
        <v>0</v>
      </c>
      <c r="AT107" s="29">
        <f>IFERROR(__xludf.DUMMYFUNCTION("""COMPUTED_VALUE"""),0.0)</f>
        <v>0</v>
      </c>
    </row>
    <row r="108">
      <c r="A108" s="33" t="str">
        <f>IFERROR(__xludf.DUMMYFUNCTION("""COMPUTED_VALUE"""),"Никипанчук Анастасия")</f>
        <v>Никипанчук Анастасия</v>
      </c>
      <c r="B108" s="29">
        <f>IFERROR(__xludf.DUMMYFUNCTION("""COMPUTED_VALUE"""),131.0)</f>
        <v>131</v>
      </c>
      <c r="C108" s="30">
        <f>IFERROR(__xludf.DUMMYFUNCTION("""COMPUTED_VALUE"""),26.0)</f>
        <v>26</v>
      </c>
      <c r="D108" s="30">
        <f>IFERROR(__xludf.DUMMYFUNCTION("""COMPUTED_VALUE"""),26.0)</f>
        <v>26</v>
      </c>
      <c r="E108" s="30">
        <f>IFERROR(__xludf.DUMMYFUNCTION("""COMPUTED_VALUE"""),32.0)</f>
        <v>32</v>
      </c>
      <c r="F108" s="29">
        <f>IFERROR(__xludf.DUMMYFUNCTION("""COMPUTED_VALUE"""),47.0)</f>
        <v>47</v>
      </c>
      <c r="G108" s="30">
        <f>IFERROR(__xludf.DUMMYFUNCTION("""COMPUTED_VALUE"""),22.0)</f>
        <v>22</v>
      </c>
      <c r="H108" s="30">
        <f>IFERROR(__xludf.DUMMYFUNCTION("""COMPUTED_VALUE"""),4.0)</f>
        <v>4</v>
      </c>
      <c r="I108" s="30">
        <f>IFERROR(__xludf.DUMMYFUNCTION("""COMPUTED_VALUE"""),12.0)</f>
        <v>12</v>
      </c>
      <c r="J108" s="30">
        <f>IFERROR(__xludf.DUMMYFUNCTION("""COMPUTED_VALUE"""),14.0)</f>
        <v>14</v>
      </c>
      <c r="K108" s="30">
        <f>IFERROR(__xludf.DUMMYFUNCTION("""COMPUTED_VALUE"""),7.0)</f>
        <v>7</v>
      </c>
      <c r="L108" s="30">
        <f>IFERROR(__xludf.DUMMYFUNCTION("""COMPUTED_VALUE"""),12.0)</f>
        <v>12</v>
      </c>
      <c r="M108" s="30">
        <f>IFERROR(__xludf.DUMMYFUNCTION("""COMPUTED_VALUE"""),13.0)</f>
        <v>13</v>
      </c>
      <c r="N108" s="30">
        <f>IFERROR(__xludf.DUMMYFUNCTION("""COMPUTED_VALUE"""),12.0)</f>
        <v>12</v>
      </c>
      <c r="O108" s="30">
        <f>IFERROR(__xludf.DUMMYFUNCTION("""COMPUTED_VALUE"""),2.0)</f>
        <v>2</v>
      </c>
      <c r="P108" s="29">
        <f>IFERROR(__xludf.DUMMYFUNCTION("""COMPUTED_VALUE"""),33.0)</f>
        <v>33</v>
      </c>
      <c r="Q108" s="30">
        <f>IFERROR(__xludf.DUMMYFUNCTION("""COMPUTED_VALUE"""),10.0)</f>
        <v>10</v>
      </c>
      <c r="R108" s="30">
        <f>IFERROR(__xludf.DUMMYFUNCTION("""COMPUTED_VALUE"""),10.0)</f>
        <v>10</v>
      </c>
      <c r="S108" s="30">
        <f>IFERROR(__xludf.DUMMYFUNCTION("""COMPUTED_VALUE"""),2.0)</f>
        <v>2</v>
      </c>
      <c r="T108" s="31">
        <f>IFERROR(__xludf.DUMMYFUNCTION("""COMPUTED_VALUE"""),2.0)</f>
        <v>2</v>
      </c>
      <c r="U108" s="29">
        <f>IFERROR(__xludf.DUMMYFUNCTION("""COMPUTED_VALUE"""),2.0)</f>
        <v>2</v>
      </c>
      <c r="V108" s="30">
        <f>IFERROR(__xludf.DUMMYFUNCTION("""COMPUTED_VALUE"""),10.0)</f>
        <v>10</v>
      </c>
      <c r="W108" s="29">
        <f>IFERROR(__xludf.DUMMYFUNCTION("""COMPUTED_VALUE"""),2.0)</f>
        <v>2</v>
      </c>
      <c r="X108" s="30">
        <f>IFERROR(__xludf.DUMMYFUNCTION("""COMPUTED_VALUE"""),2.0)</f>
        <v>2</v>
      </c>
      <c r="Y108" s="30">
        <f>IFERROR(__xludf.DUMMYFUNCTION("""COMPUTED_VALUE"""),3.0)</f>
        <v>3</v>
      </c>
      <c r="Z108" s="30">
        <f>IFERROR(__xludf.DUMMYFUNCTION("""COMPUTED_VALUE"""),5.0)</f>
        <v>5</v>
      </c>
      <c r="AA108" s="30">
        <f>IFERROR(__xludf.DUMMYFUNCTION("""COMPUTED_VALUE"""),2.0)</f>
        <v>2</v>
      </c>
      <c r="AB108" s="30">
        <f>IFERROR(__xludf.DUMMYFUNCTION("""COMPUTED_VALUE"""),2.0)</f>
        <v>2</v>
      </c>
      <c r="AC108" s="31">
        <f>IFERROR(__xludf.DUMMYFUNCTION("""COMPUTED_VALUE"""),5.0)</f>
        <v>5</v>
      </c>
      <c r="AD108" s="29">
        <f>IFERROR(__xludf.DUMMYFUNCTION("""COMPUTED_VALUE"""),2.0)</f>
        <v>2</v>
      </c>
      <c r="AE108" s="30">
        <f>IFERROR(__xludf.DUMMYFUNCTION("""COMPUTED_VALUE"""),5.0)</f>
        <v>5</v>
      </c>
      <c r="AF108" s="30">
        <f>IFERROR(__xludf.DUMMYFUNCTION("""COMPUTED_VALUE"""),2.0)</f>
        <v>2</v>
      </c>
      <c r="AG108" s="30">
        <f>IFERROR(__xludf.DUMMYFUNCTION("""COMPUTED_VALUE"""),3.0)</f>
        <v>3</v>
      </c>
      <c r="AH108" s="30">
        <f>IFERROR(__xludf.DUMMYFUNCTION("""COMPUTED_VALUE"""),2.0)</f>
        <v>2</v>
      </c>
      <c r="AI108" s="31">
        <f>IFERROR(__xludf.DUMMYFUNCTION("""COMPUTED_VALUE"""),5.0)</f>
        <v>5</v>
      </c>
      <c r="AJ108" s="30">
        <f>IFERROR(__xludf.DUMMYFUNCTION("""COMPUTED_VALUE"""),6.0)</f>
        <v>6</v>
      </c>
      <c r="AK108" s="30">
        <f>IFERROR(__xludf.DUMMYFUNCTION("""COMPUTED_VALUE"""),2.0)</f>
        <v>2</v>
      </c>
      <c r="AL108" s="29">
        <f>IFERROR(__xludf.DUMMYFUNCTION("""COMPUTED_VALUE"""),0.0)</f>
        <v>0</v>
      </c>
      <c r="AM108" s="30">
        <f>IFERROR(__xludf.DUMMYFUNCTION("""COMPUTED_VALUE"""),10.0)</f>
        <v>10</v>
      </c>
      <c r="AN108" s="30">
        <f>IFERROR(__xludf.DUMMYFUNCTION("""COMPUTED_VALUE"""),2.0)</f>
        <v>2</v>
      </c>
      <c r="AO108" s="32">
        <f>IFERROR(__xludf.DUMMYFUNCTION("""COMPUTED_VALUE"""),2.0)</f>
        <v>2</v>
      </c>
      <c r="AP108" s="30">
        <f>IFERROR(__xludf.DUMMYFUNCTION("""COMPUTED_VALUE"""),0.0)</f>
        <v>0</v>
      </c>
      <c r="AQ108" s="30">
        <f>IFERROR(__xludf.DUMMYFUNCTION("""COMPUTED_VALUE"""),29.0)</f>
        <v>29</v>
      </c>
      <c r="AR108" s="30">
        <f>IFERROR(__xludf.DUMMYFUNCTION("""COMPUTED_VALUE"""),2.0)</f>
        <v>2</v>
      </c>
      <c r="AS108" s="29">
        <f>IFERROR(__xludf.DUMMYFUNCTION("""COMPUTED_VALUE"""),2.0)</f>
        <v>2</v>
      </c>
      <c r="AT108" s="29">
        <f>IFERROR(__xludf.DUMMYFUNCTION("""COMPUTED_VALUE"""),0.0)</f>
        <v>0</v>
      </c>
    </row>
    <row r="109">
      <c r="A109" s="33" t="str">
        <f>IFERROR(__xludf.DUMMYFUNCTION("""COMPUTED_VALUE"""),"Приданцева Наталья")</f>
        <v>Приданцева Наталья</v>
      </c>
      <c r="B109" s="29">
        <f>IFERROR(__xludf.DUMMYFUNCTION("""COMPUTED_VALUE"""),134.0)</f>
        <v>134</v>
      </c>
      <c r="C109" s="30">
        <f>IFERROR(__xludf.DUMMYFUNCTION("""COMPUTED_VALUE"""),26.0)</f>
        <v>26</v>
      </c>
      <c r="D109" s="30">
        <f>IFERROR(__xludf.DUMMYFUNCTION("""COMPUTED_VALUE"""),29.0)</f>
        <v>29</v>
      </c>
      <c r="E109" s="30">
        <f>IFERROR(__xludf.DUMMYFUNCTION("""COMPUTED_VALUE"""),34.0)</f>
        <v>34</v>
      </c>
      <c r="F109" s="29">
        <f>IFERROR(__xludf.DUMMYFUNCTION("""COMPUTED_VALUE"""),45.0)</f>
        <v>45</v>
      </c>
      <c r="G109" s="30">
        <f>IFERROR(__xludf.DUMMYFUNCTION("""COMPUTED_VALUE"""),22.0)</f>
        <v>22</v>
      </c>
      <c r="H109" s="30">
        <f>IFERROR(__xludf.DUMMYFUNCTION("""COMPUTED_VALUE"""),4.0)</f>
        <v>4</v>
      </c>
      <c r="I109" s="30">
        <f>IFERROR(__xludf.DUMMYFUNCTION("""COMPUTED_VALUE"""),12.0)</f>
        <v>12</v>
      </c>
      <c r="J109" s="30">
        <f>IFERROR(__xludf.DUMMYFUNCTION("""COMPUTED_VALUE"""),17.0)</f>
        <v>17</v>
      </c>
      <c r="K109" s="30">
        <f>IFERROR(__xludf.DUMMYFUNCTION("""COMPUTED_VALUE"""),7.0)</f>
        <v>7</v>
      </c>
      <c r="L109" s="30">
        <f>IFERROR(__xludf.DUMMYFUNCTION("""COMPUTED_VALUE"""),12.0)</f>
        <v>12</v>
      </c>
      <c r="M109" s="30">
        <f>IFERROR(__xludf.DUMMYFUNCTION("""COMPUTED_VALUE"""),15.0)</f>
        <v>15</v>
      </c>
      <c r="N109" s="30">
        <f>IFERROR(__xludf.DUMMYFUNCTION("""COMPUTED_VALUE"""),12.0)</f>
        <v>12</v>
      </c>
      <c r="O109" s="30">
        <f>IFERROR(__xludf.DUMMYFUNCTION("""COMPUTED_VALUE"""),2.0)</f>
        <v>2</v>
      </c>
      <c r="P109" s="29">
        <f>IFERROR(__xludf.DUMMYFUNCTION("""COMPUTED_VALUE"""),31.0)</f>
        <v>31</v>
      </c>
      <c r="Q109" s="30">
        <f>IFERROR(__xludf.DUMMYFUNCTION("""COMPUTED_VALUE"""),10.0)</f>
        <v>10</v>
      </c>
      <c r="R109" s="30">
        <f>IFERROR(__xludf.DUMMYFUNCTION("""COMPUTED_VALUE"""),10.0)</f>
        <v>10</v>
      </c>
      <c r="S109" s="30">
        <f>IFERROR(__xludf.DUMMYFUNCTION("""COMPUTED_VALUE"""),2.0)</f>
        <v>2</v>
      </c>
      <c r="T109" s="31">
        <f>IFERROR(__xludf.DUMMYFUNCTION("""COMPUTED_VALUE"""),2.0)</f>
        <v>2</v>
      </c>
      <c r="U109" s="29">
        <f>IFERROR(__xludf.DUMMYFUNCTION("""COMPUTED_VALUE"""),2.0)</f>
        <v>2</v>
      </c>
      <c r="V109" s="30">
        <f>IFERROR(__xludf.DUMMYFUNCTION("""COMPUTED_VALUE"""),10.0)</f>
        <v>10</v>
      </c>
      <c r="W109" s="29">
        <f>IFERROR(__xludf.DUMMYFUNCTION("""COMPUTED_VALUE"""),2.0)</f>
        <v>2</v>
      </c>
      <c r="X109" s="30">
        <f>IFERROR(__xludf.DUMMYFUNCTION("""COMPUTED_VALUE"""),2.0)</f>
        <v>2</v>
      </c>
      <c r="Y109" s="30">
        <f>IFERROR(__xludf.DUMMYFUNCTION("""COMPUTED_VALUE"""),3.0)</f>
        <v>3</v>
      </c>
      <c r="Z109" s="30">
        <f>IFERROR(__xludf.DUMMYFUNCTION("""COMPUTED_VALUE"""),8.0)</f>
        <v>8</v>
      </c>
      <c r="AA109" s="30">
        <f>IFERROR(__xludf.DUMMYFUNCTION("""COMPUTED_VALUE"""),2.0)</f>
        <v>2</v>
      </c>
      <c r="AB109" s="30">
        <f>IFERROR(__xludf.DUMMYFUNCTION("""COMPUTED_VALUE"""),2.0)</f>
        <v>2</v>
      </c>
      <c r="AC109" s="31">
        <f>IFERROR(__xludf.DUMMYFUNCTION("""COMPUTED_VALUE"""),5.0)</f>
        <v>5</v>
      </c>
      <c r="AD109" s="29">
        <f>IFERROR(__xludf.DUMMYFUNCTION("""COMPUTED_VALUE"""),2.0)</f>
        <v>2</v>
      </c>
      <c r="AE109" s="30">
        <f>IFERROR(__xludf.DUMMYFUNCTION("""COMPUTED_VALUE"""),5.0)</f>
        <v>5</v>
      </c>
      <c r="AF109" s="30">
        <f>IFERROR(__xludf.DUMMYFUNCTION("""COMPUTED_VALUE"""),2.0)</f>
        <v>2</v>
      </c>
      <c r="AG109" s="30">
        <f>IFERROR(__xludf.DUMMYFUNCTION("""COMPUTED_VALUE"""),3.0)</f>
        <v>3</v>
      </c>
      <c r="AH109" s="30">
        <f>IFERROR(__xludf.DUMMYFUNCTION("""COMPUTED_VALUE"""),2.0)</f>
        <v>2</v>
      </c>
      <c r="AI109" s="31">
        <f>IFERROR(__xludf.DUMMYFUNCTION("""COMPUTED_VALUE"""),5.0)</f>
        <v>5</v>
      </c>
      <c r="AJ109" s="30">
        <f>IFERROR(__xludf.DUMMYFUNCTION("""COMPUTED_VALUE"""),10.0)</f>
        <v>10</v>
      </c>
      <c r="AK109" s="30">
        <f>IFERROR(__xludf.DUMMYFUNCTION("""COMPUTED_VALUE"""),0.0)</f>
        <v>0</v>
      </c>
      <c r="AL109" s="29">
        <f>IFERROR(__xludf.DUMMYFUNCTION("""COMPUTED_VALUE"""),0.0)</f>
        <v>0</v>
      </c>
      <c r="AM109" s="30">
        <f>IFERROR(__xludf.DUMMYFUNCTION("""COMPUTED_VALUE"""),10.0)</f>
        <v>10</v>
      </c>
      <c r="AN109" s="30">
        <f>IFERROR(__xludf.DUMMYFUNCTION("""COMPUTED_VALUE"""),2.0)</f>
        <v>2</v>
      </c>
      <c r="AO109" s="32">
        <f>IFERROR(__xludf.DUMMYFUNCTION("""COMPUTED_VALUE"""),2.0)</f>
        <v>2</v>
      </c>
      <c r="AP109" s="30">
        <f>IFERROR(__xludf.DUMMYFUNCTION("""COMPUTED_VALUE"""),5.0)</f>
        <v>5</v>
      </c>
      <c r="AQ109" s="30">
        <f>IFERROR(__xludf.DUMMYFUNCTION("""COMPUTED_VALUE"""),22.0)</f>
        <v>22</v>
      </c>
      <c r="AR109" s="30">
        <f>IFERROR(__xludf.DUMMYFUNCTION("""COMPUTED_VALUE"""),2.0)</f>
        <v>2</v>
      </c>
      <c r="AS109" s="29">
        <f>IFERROR(__xludf.DUMMYFUNCTION("""COMPUTED_VALUE"""),2.0)</f>
        <v>2</v>
      </c>
      <c r="AT109" s="29">
        <f>IFERROR(__xludf.DUMMYFUNCTION("""COMPUTED_VALUE"""),0.0)</f>
        <v>0</v>
      </c>
    </row>
    <row r="110">
      <c r="A110" s="33" t="str">
        <f>IFERROR(__xludf.DUMMYFUNCTION("""COMPUTED_VALUE"""),"Сунгатуллин Яков")</f>
        <v>Сунгатуллин Яков</v>
      </c>
      <c r="B110" s="29">
        <f>IFERROR(__xludf.DUMMYFUNCTION("""COMPUTED_VALUE"""),119.0)</f>
        <v>119</v>
      </c>
      <c r="C110" s="30">
        <f>IFERROR(__xludf.DUMMYFUNCTION("""COMPUTED_VALUE"""),26.0)</f>
        <v>26</v>
      </c>
      <c r="D110" s="30">
        <f>IFERROR(__xludf.DUMMYFUNCTION("""COMPUTED_VALUE"""),22.0)</f>
        <v>22</v>
      </c>
      <c r="E110" s="30">
        <f>IFERROR(__xludf.DUMMYFUNCTION("""COMPUTED_VALUE"""),35.0)</f>
        <v>35</v>
      </c>
      <c r="F110" s="29">
        <f>IFERROR(__xludf.DUMMYFUNCTION("""COMPUTED_VALUE"""),36.0)</f>
        <v>36</v>
      </c>
      <c r="G110" s="30">
        <f>IFERROR(__xludf.DUMMYFUNCTION("""COMPUTED_VALUE"""),22.0)</f>
        <v>22</v>
      </c>
      <c r="H110" s="30">
        <f>IFERROR(__xludf.DUMMYFUNCTION("""COMPUTED_VALUE"""),4.0)</f>
        <v>4</v>
      </c>
      <c r="I110" s="30">
        <f>IFERROR(__xludf.DUMMYFUNCTION("""COMPUTED_VALUE"""),12.0)</f>
        <v>12</v>
      </c>
      <c r="J110" s="30">
        <f>IFERROR(__xludf.DUMMYFUNCTION("""COMPUTED_VALUE"""),10.0)</f>
        <v>10</v>
      </c>
      <c r="K110" s="30">
        <f>IFERROR(__xludf.DUMMYFUNCTION("""COMPUTED_VALUE"""),7.0)</f>
        <v>7</v>
      </c>
      <c r="L110" s="30">
        <f>IFERROR(__xludf.DUMMYFUNCTION("""COMPUTED_VALUE"""),12.0)</f>
        <v>12</v>
      </c>
      <c r="M110" s="30">
        <f>IFERROR(__xludf.DUMMYFUNCTION("""COMPUTED_VALUE"""),16.0)</f>
        <v>16</v>
      </c>
      <c r="N110" s="30">
        <f>IFERROR(__xludf.DUMMYFUNCTION("""COMPUTED_VALUE"""),12.0)</f>
        <v>12</v>
      </c>
      <c r="O110" s="30">
        <f>IFERROR(__xludf.DUMMYFUNCTION("""COMPUTED_VALUE"""),2.0)</f>
        <v>2</v>
      </c>
      <c r="P110" s="29">
        <f>IFERROR(__xludf.DUMMYFUNCTION("""COMPUTED_VALUE"""),22.0)</f>
        <v>22</v>
      </c>
      <c r="Q110" s="30">
        <f>IFERROR(__xludf.DUMMYFUNCTION("""COMPUTED_VALUE"""),10.0)</f>
        <v>10</v>
      </c>
      <c r="R110" s="30">
        <f>IFERROR(__xludf.DUMMYFUNCTION("""COMPUTED_VALUE"""),10.0)</f>
        <v>10</v>
      </c>
      <c r="S110" s="30">
        <f>IFERROR(__xludf.DUMMYFUNCTION("""COMPUTED_VALUE"""),2.0)</f>
        <v>2</v>
      </c>
      <c r="T110" s="31">
        <f>IFERROR(__xludf.DUMMYFUNCTION("""COMPUTED_VALUE"""),2.0)</f>
        <v>2</v>
      </c>
      <c r="U110" s="29">
        <f>IFERROR(__xludf.DUMMYFUNCTION("""COMPUTED_VALUE"""),2.0)</f>
        <v>2</v>
      </c>
      <c r="V110" s="30">
        <f>IFERROR(__xludf.DUMMYFUNCTION("""COMPUTED_VALUE"""),10.0)</f>
        <v>10</v>
      </c>
      <c r="W110" s="29">
        <f>IFERROR(__xludf.DUMMYFUNCTION("""COMPUTED_VALUE"""),2.0)</f>
        <v>2</v>
      </c>
      <c r="X110" s="30">
        <f>IFERROR(__xludf.DUMMYFUNCTION("""COMPUTED_VALUE"""),2.0)</f>
        <v>2</v>
      </c>
      <c r="Y110" s="30">
        <f>IFERROR(__xludf.DUMMYFUNCTION("""COMPUTED_VALUE"""),2.0)</f>
        <v>2</v>
      </c>
      <c r="Z110" s="30">
        <f>IFERROR(__xludf.DUMMYFUNCTION("""COMPUTED_VALUE"""),2.0)</f>
        <v>2</v>
      </c>
      <c r="AA110" s="30">
        <f>IFERROR(__xludf.DUMMYFUNCTION("""COMPUTED_VALUE"""),2.0)</f>
        <v>2</v>
      </c>
      <c r="AB110" s="30">
        <f>IFERROR(__xludf.DUMMYFUNCTION("""COMPUTED_VALUE"""),2.0)</f>
        <v>2</v>
      </c>
      <c r="AC110" s="31">
        <f>IFERROR(__xludf.DUMMYFUNCTION("""COMPUTED_VALUE"""),5.0)</f>
        <v>5</v>
      </c>
      <c r="AD110" s="29">
        <f>IFERROR(__xludf.DUMMYFUNCTION("""COMPUTED_VALUE"""),2.0)</f>
        <v>2</v>
      </c>
      <c r="AE110" s="30">
        <f>IFERROR(__xludf.DUMMYFUNCTION("""COMPUTED_VALUE"""),5.0)</f>
        <v>5</v>
      </c>
      <c r="AF110" s="30">
        <f>IFERROR(__xludf.DUMMYFUNCTION("""COMPUTED_VALUE"""),2.0)</f>
        <v>2</v>
      </c>
      <c r="AG110" s="30">
        <f>IFERROR(__xludf.DUMMYFUNCTION("""COMPUTED_VALUE"""),3.0)</f>
        <v>3</v>
      </c>
      <c r="AH110" s="30">
        <f>IFERROR(__xludf.DUMMYFUNCTION("""COMPUTED_VALUE"""),2.0)</f>
        <v>2</v>
      </c>
      <c r="AI110" s="31">
        <f>IFERROR(__xludf.DUMMYFUNCTION("""COMPUTED_VALUE"""),5.0)</f>
        <v>5</v>
      </c>
      <c r="AJ110" s="30">
        <f>IFERROR(__xludf.DUMMYFUNCTION("""COMPUTED_VALUE"""),7.0)</f>
        <v>7</v>
      </c>
      <c r="AK110" s="30">
        <f>IFERROR(__xludf.DUMMYFUNCTION("""COMPUTED_VALUE"""),2.0)</f>
        <v>2</v>
      </c>
      <c r="AL110" s="29">
        <f>IFERROR(__xludf.DUMMYFUNCTION("""COMPUTED_VALUE"""),2.0)</f>
        <v>2</v>
      </c>
      <c r="AM110" s="30">
        <f>IFERROR(__xludf.DUMMYFUNCTION("""COMPUTED_VALUE"""),10.0)</f>
        <v>10</v>
      </c>
      <c r="AN110" s="30">
        <f>IFERROR(__xludf.DUMMYFUNCTION("""COMPUTED_VALUE"""),2.0)</f>
        <v>2</v>
      </c>
      <c r="AO110" s="32">
        <f>IFERROR(__xludf.DUMMYFUNCTION("""COMPUTED_VALUE"""),2.0)</f>
        <v>2</v>
      </c>
      <c r="AP110" s="30">
        <f>IFERROR(__xludf.DUMMYFUNCTION("""COMPUTED_VALUE"""),5.0)</f>
        <v>5</v>
      </c>
      <c r="AQ110" s="30">
        <f>IFERROR(__xludf.DUMMYFUNCTION("""COMPUTED_VALUE"""),17.0)</f>
        <v>17</v>
      </c>
      <c r="AR110" s="30">
        <f>IFERROR(__xludf.DUMMYFUNCTION("""COMPUTED_VALUE"""),0.0)</f>
        <v>0</v>
      </c>
      <c r="AS110" s="29">
        <f>IFERROR(__xludf.DUMMYFUNCTION("""COMPUTED_VALUE"""),0.0)</f>
        <v>0</v>
      </c>
      <c r="AT110" s="29">
        <f>IFERROR(__xludf.DUMMYFUNCTION("""COMPUTED_VALUE"""),0.0)</f>
        <v>0</v>
      </c>
    </row>
    <row r="111">
      <c r="A111" s="33" t="str">
        <f>IFERROR(__xludf.DUMMYFUNCTION("""COMPUTED_VALUE"""),"Завадская Светлана")</f>
        <v>Завадская Светлана</v>
      </c>
      <c r="B111" s="29">
        <f>IFERROR(__xludf.DUMMYFUNCTION("""COMPUTED_VALUE"""),139.0)</f>
        <v>139</v>
      </c>
      <c r="C111" s="30">
        <f>IFERROR(__xludf.DUMMYFUNCTION("""COMPUTED_VALUE"""),26.0)</f>
        <v>26</v>
      </c>
      <c r="D111" s="30">
        <f>IFERROR(__xludf.DUMMYFUNCTION("""COMPUTED_VALUE"""),25.0)</f>
        <v>25</v>
      </c>
      <c r="E111" s="30">
        <f>IFERROR(__xludf.DUMMYFUNCTION("""COMPUTED_VALUE"""),37.0)</f>
        <v>37</v>
      </c>
      <c r="F111" s="29">
        <f>IFERROR(__xludf.DUMMYFUNCTION("""COMPUTED_VALUE"""),51.0)</f>
        <v>51</v>
      </c>
      <c r="G111" s="30">
        <f>IFERROR(__xludf.DUMMYFUNCTION("""COMPUTED_VALUE"""),22.0)</f>
        <v>22</v>
      </c>
      <c r="H111" s="30">
        <f>IFERROR(__xludf.DUMMYFUNCTION("""COMPUTED_VALUE"""),4.0)</f>
        <v>4</v>
      </c>
      <c r="I111" s="30">
        <f>IFERROR(__xludf.DUMMYFUNCTION("""COMPUTED_VALUE"""),12.0)</f>
        <v>12</v>
      </c>
      <c r="J111" s="30">
        <f>IFERROR(__xludf.DUMMYFUNCTION("""COMPUTED_VALUE"""),13.0)</f>
        <v>13</v>
      </c>
      <c r="K111" s="30">
        <f>IFERROR(__xludf.DUMMYFUNCTION("""COMPUTED_VALUE"""),7.0)</f>
        <v>7</v>
      </c>
      <c r="L111" s="30">
        <f>IFERROR(__xludf.DUMMYFUNCTION("""COMPUTED_VALUE"""),12.0)</f>
        <v>12</v>
      </c>
      <c r="M111" s="30">
        <f>IFERROR(__xludf.DUMMYFUNCTION("""COMPUTED_VALUE"""),18.0)</f>
        <v>18</v>
      </c>
      <c r="N111" s="30">
        <f>IFERROR(__xludf.DUMMYFUNCTION("""COMPUTED_VALUE"""),12.0)</f>
        <v>12</v>
      </c>
      <c r="O111" s="30">
        <f>IFERROR(__xludf.DUMMYFUNCTION("""COMPUTED_VALUE"""),2.0)</f>
        <v>2</v>
      </c>
      <c r="P111" s="29">
        <f>IFERROR(__xludf.DUMMYFUNCTION("""COMPUTED_VALUE"""),37.0)</f>
        <v>37</v>
      </c>
      <c r="Q111" s="30">
        <f>IFERROR(__xludf.DUMMYFUNCTION("""COMPUTED_VALUE"""),10.0)</f>
        <v>10</v>
      </c>
      <c r="R111" s="30">
        <f>IFERROR(__xludf.DUMMYFUNCTION("""COMPUTED_VALUE"""),10.0)</f>
        <v>10</v>
      </c>
      <c r="S111" s="30">
        <f>IFERROR(__xludf.DUMMYFUNCTION("""COMPUTED_VALUE"""),2.0)</f>
        <v>2</v>
      </c>
      <c r="T111" s="31">
        <f>IFERROR(__xludf.DUMMYFUNCTION("""COMPUTED_VALUE"""),2.0)</f>
        <v>2</v>
      </c>
      <c r="U111" s="29">
        <f>IFERROR(__xludf.DUMMYFUNCTION("""COMPUTED_VALUE"""),2.0)</f>
        <v>2</v>
      </c>
      <c r="V111" s="30">
        <f>IFERROR(__xludf.DUMMYFUNCTION("""COMPUTED_VALUE"""),10.0)</f>
        <v>10</v>
      </c>
      <c r="W111" s="29">
        <f>IFERROR(__xludf.DUMMYFUNCTION("""COMPUTED_VALUE"""),2.0)</f>
        <v>2</v>
      </c>
      <c r="X111" s="30">
        <f>IFERROR(__xludf.DUMMYFUNCTION("""COMPUTED_VALUE"""),2.0)</f>
        <v>2</v>
      </c>
      <c r="Y111" s="30">
        <f>IFERROR(__xludf.DUMMYFUNCTION("""COMPUTED_VALUE"""),2.0)</f>
        <v>2</v>
      </c>
      <c r="Z111" s="30">
        <f>IFERROR(__xludf.DUMMYFUNCTION("""COMPUTED_VALUE"""),5.0)</f>
        <v>5</v>
      </c>
      <c r="AA111" s="30">
        <f>IFERROR(__xludf.DUMMYFUNCTION("""COMPUTED_VALUE"""),2.0)</f>
        <v>2</v>
      </c>
      <c r="AB111" s="30">
        <f>IFERROR(__xludf.DUMMYFUNCTION("""COMPUTED_VALUE"""),2.0)</f>
        <v>2</v>
      </c>
      <c r="AC111" s="31">
        <f>IFERROR(__xludf.DUMMYFUNCTION("""COMPUTED_VALUE"""),5.0)</f>
        <v>5</v>
      </c>
      <c r="AD111" s="29">
        <f>IFERROR(__xludf.DUMMYFUNCTION("""COMPUTED_VALUE"""),2.0)</f>
        <v>2</v>
      </c>
      <c r="AE111" s="30">
        <f>IFERROR(__xludf.DUMMYFUNCTION("""COMPUTED_VALUE"""),5.0)</f>
        <v>5</v>
      </c>
      <c r="AF111" s="30">
        <f>IFERROR(__xludf.DUMMYFUNCTION("""COMPUTED_VALUE"""),2.0)</f>
        <v>2</v>
      </c>
      <c r="AG111" s="30">
        <f>IFERROR(__xludf.DUMMYFUNCTION("""COMPUTED_VALUE"""),3.0)</f>
        <v>3</v>
      </c>
      <c r="AH111" s="30">
        <f>IFERROR(__xludf.DUMMYFUNCTION("""COMPUTED_VALUE"""),2.0)</f>
        <v>2</v>
      </c>
      <c r="AI111" s="31">
        <f>IFERROR(__xludf.DUMMYFUNCTION("""COMPUTED_VALUE"""),5.0)</f>
        <v>5</v>
      </c>
      <c r="AJ111" s="30">
        <f>IFERROR(__xludf.DUMMYFUNCTION("""COMPUTED_VALUE"""),9.0)</f>
        <v>9</v>
      </c>
      <c r="AK111" s="30">
        <f>IFERROR(__xludf.DUMMYFUNCTION("""COMPUTED_VALUE"""),2.0)</f>
        <v>2</v>
      </c>
      <c r="AL111" s="29">
        <f>IFERROR(__xludf.DUMMYFUNCTION("""COMPUTED_VALUE"""),2.0)</f>
        <v>2</v>
      </c>
      <c r="AM111" s="30">
        <f>IFERROR(__xludf.DUMMYFUNCTION("""COMPUTED_VALUE"""),10.0)</f>
        <v>10</v>
      </c>
      <c r="AN111" s="30">
        <f>IFERROR(__xludf.DUMMYFUNCTION("""COMPUTED_VALUE"""),2.0)</f>
        <v>2</v>
      </c>
      <c r="AO111" s="32">
        <f>IFERROR(__xludf.DUMMYFUNCTION("""COMPUTED_VALUE"""),2.0)</f>
        <v>2</v>
      </c>
      <c r="AP111" s="30">
        <f>IFERROR(__xludf.DUMMYFUNCTION("""COMPUTED_VALUE"""),5.0)</f>
        <v>5</v>
      </c>
      <c r="AQ111" s="30">
        <f>IFERROR(__xludf.DUMMYFUNCTION("""COMPUTED_VALUE"""),28.0)</f>
        <v>28</v>
      </c>
      <c r="AR111" s="30">
        <f>IFERROR(__xludf.DUMMYFUNCTION("""COMPUTED_VALUE"""),2.0)</f>
        <v>2</v>
      </c>
      <c r="AS111" s="29">
        <f>IFERROR(__xludf.DUMMYFUNCTION("""COMPUTED_VALUE"""),2.0)</f>
        <v>2</v>
      </c>
      <c r="AT111" s="29">
        <f>IFERROR(__xludf.DUMMYFUNCTION("""COMPUTED_VALUE"""),0.0)</f>
        <v>0</v>
      </c>
    </row>
    <row r="112">
      <c r="A112" s="33" t="str">
        <f>IFERROR(__xludf.DUMMYFUNCTION("""COMPUTED_VALUE"""),"Пушкарева Юлия")</f>
        <v>Пушкарева Юлия</v>
      </c>
      <c r="B112" s="29">
        <f>IFERROR(__xludf.DUMMYFUNCTION("""COMPUTED_VALUE"""),152.0)</f>
        <v>152</v>
      </c>
      <c r="C112" s="30">
        <f>IFERROR(__xludf.DUMMYFUNCTION("""COMPUTED_VALUE"""),26.0)</f>
        <v>26</v>
      </c>
      <c r="D112" s="30">
        <f>IFERROR(__xludf.DUMMYFUNCTION("""COMPUTED_VALUE"""),29.0)</f>
        <v>29</v>
      </c>
      <c r="E112" s="30">
        <f>IFERROR(__xludf.DUMMYFUNCTION("""COMPUTED_VALUE"""),38.0)</f>
        <v>38</v>
      </c>
      <c r="F112" s="29">
        <f>IFERROR(__xludf.DUMMYFUNCTION("""COMPUTED_VALUE"""),59.0)</f>
        <v>59</v>
      </c>
      <c r="G112" s="30">
        <f>IFERROR(__xludf.DUMMYFUNCTION("""COMPUTED_VALUE"""),22.0)</f>
        <v>22</v>
      </c>
      <c r="H112" s="30">
        <f>IFERROR(__xludf.DUMMYFUNCTION("""COMPUTED_VALUE"""),4.0)</f>
        <v>4</v>
      </c>
      <c r="I112" s="30">
        <f>IFERROR(__xludf.DUMMYFUNCTION("""COMPUTED_VALUE"""),12.0)</f>
        <v>12</v>
      </c>
      <c r="J112" s="30">
        <f>IFERROR(__xludf.DUMMYFUNCTION("""COMPUTED_VALUE"""),17.0)</f>
        <v>17</v>
      </c>
      <c r="K112" s="30">
        <f>IFERROR(__xludf.DUMMYFUNCTION("""COMPUTED_VALUE"""),7.0)</f>
        <v>7</v>
      </c>
      <c r="L112" s="30">
        <f>IFERROR(__xludf.DUMMYFUNCTION("""COMPUTED_VALUE"""),12.0)</f>
        <v>12</v>
      </c>
      <c r="M112" s="30">
        <f>IFERROR(__xludf.DUMMYFUNCTION("""COMPUTED_VALUE"""),19.0)</f>
        <v>19</v>
      </c>
      <c r="N112" s="30">
        <f>IFERROR(__xludf.DUMMYFUNCTION("""COMPUTED_VALUE"""),12.0)</f>
        <v>12</v>
      </c>
      <c r="O112" s="30">
        <f>IFERROR(__xludf.DUMMYFUNCTION("""COMPUTED_VALUE"""),2.0)</f>
        <v>2</v>
      </c>
      <c r="P112" s="29">
        <f>IFERROR(__xludf.DUMMYFUNCTION("""COMPUTED_VALUE"""),45.0)</f>
        <v>45</v>
      </c>
      <c r="Q112" s="30">
        <f>IFERROR(__xludf.DUMMYFUNCTION("""COMPUTED_VALUE"""),10.0)</f>
        <v>10</v>
      </c>
      <c r="R112" s="30">
        <f>IFERROR(__xludf.DUMMYFUNCTION("""COMPUTED_VALUE"""),10.0)</f>
        <v>10</v>
      </c>
      <c r="S112" s="30">
        <f>IFERROR(__xludf.DUMMYFUNCTION("""COMPUTED_VALUE"""),2.0)</f>
        <v>2</v>
      </c>
      <c r="T112" s="31">
        <f>IFERROR(__xludf.DUMMYFUNCTION("""COMPUTED_VALUE"""),2.0)</f>
        <v>2</v>
      </c>
      <c r="U112" s="29">
        <f>IFERROR(__xludf.DUMMYFUNCTION("""COMPUTED_VALUE"""),2.0)</f>
        <v>2</v>
      </c>
      <c r="V112" s="30">
        <f>IFERROR(__xludf.DUMMYFUNCTION("""COMPUTED_VALUE"""),10.0)</f>
        <v>10</v>
      </c>
      <c r="W112" s="29">
        <f>IFERROR(__xludf.DUMMYFUNCTION("""COMPUTED_VALUE"""),2.0)</f>
        <v>2</v>
      </c>
      <c r="X112" s="30">
        <f>IFERROR(__xludf.DUMMYFUNCTION("""COMPUTED_VALUE"""),2.0)</f>
        <v>2</v>
      </c>
      <c r="Y112" s="30">
        <f>IFERROR(__xludf.DUMMYFUNCTION("""COMPUTED_VALUE"""),2.0)</f>
        <v>2</v>
      </c>
      <c r="Z112" s="30">
        <f>IFERROR(__xludf.DUMMYFUNCTION("""COMPUTED_VALUE"""),9.0)</f>
        <v>9</v>
      </c>
      <c r="AA112" s="30">
        <f>IFERROR(__xludf.DUMMYFUNCTION("""COMPUTED_VALUE"""),2.0)</f>
        <v>2</v>
      </c>
      <c r="AB112" s="30">
        <f>IFERROR(__xludf.DUMMYFUNCTION("""COMPUTED_VALUE"""),2.0)</f>
        <v>2</v>
      </c>
      <c r="AC112" s="31">
        <f>IFERROR(__xludf.DUMMYFUNCTION("""COMPUTED_VALUE"""),5.0)</f>
        <v>5</v>
      </c>
      <c r="AD112" s="29">
        <f>IFERROR(__xludf.DUMMYFUNCTION("""COMPUTED_VALUE"""),2.0)</f>
        <v>2</v>
      </c>
      <c r="AE112" s="30">
        <f>IFERROR(__xludf.DUMMYFUNCTION("""COMPUTED_VALUE"""),5.0)</f>
        <v>5</v>
      </c>
      <c r="AF112" s="30">
        <f>IFERROR(__xludf.DUMMYFUNCTION("""COMPUTED_VALUE"""),2.0)</f>
        <v>2</v>
      </c>
      <c r="AG112" s="30">
        <f>IFERROR(__xludf.DUMMYFUNCTION("""COMPUTED_VALUE"""),3.0)</f>
        <v>3</v>
      </c>
      <c r="AH112" s="30">
        <f>IFERROR(__xludf.DUMMYFUNCTION("""COMPUTED_VALUE"""),2.0)</f>
        <v>2</v>
      </c>
      <c r="AI112" s="31">
        <f>IFERROR(__xludf.DUMMYFUNCTION("""COMPUTED_VALUE"""),5.0)</f>
        <v>5</v>
      </c>
      <c r="AJ112" s="30">
        <f>IFERROR(__xludf.DUMMYFUNCTION("""COMPUTED_VALUE"""),10.0)</f>
        <v>10</v>
      </c>
      <c r="AK112" s="30">
        <f>IFERROR(__xludf.DUMMYFUNCTION("""COMPUTED_VALUE"""),2.0)</f>
        <v>2</v>
      </c>
      <c r="AL112" s="29">
        <f>IFERROR(__xludf.DUMMYFUNCTION("""COMPUTED_VALUE"""),2.0)</f>
        <v>2</v>
      </c>
      <c r="AM112" s="30">
        <f>IFERROR(__xludf.DUMMYFUNCTION("""COMPUTED_VALUE"""),10.0)</f>
        <v>10</v>
      </c>
      <c r="AN112" s="30">
        <f>IFERROR(__xludf.DUMMYFUNCTION("""COMPUTED_VALUE"""),2.0)</f>
        <v>2</v>
      </c>
      <c r="AO112" s="32">
        <f>IFERROR(__xludf.DUMMYFUNCTION("""COMPUTED_VALUE"""),2.0)</f>
        <v>2</v>
      </c>
      <c r="AP112" s="30">
        <f>IFERROR(__xludf.DUMMYFUNCTION("""COMPUTED_VALUE"""),5.0)</f>
        <v>5</v>
      </c>
      <c r="AQ112" s="30">
        <f>IFERROR(__xludf.DUMMYFUNCTION("""COMPUTED_VALUE"""),36.0)</f>
        <v>36</v>
      </c>
      <c r="AR112" s="30">
        <f>IFERROR(__xludf.DUMMYFUNCTION("""COMPUTED_VALUE"""),2.0)</f>
        <v>2</v>
      </c>
      <c r="AS112" s="29">
        <f>IFERROR(__xludf.DUMMYFUNCTION("""COMPUTED_VALUE"""),2.0)</f>
        <v>2</v>
      </c>
      <c r="AT112" s="29">
        <f>IFERROR(__xludf.DUMMYFUNCTION("""COMPUTED_VALUE"""),0.0)</f>
        <v>0</v>
      </c>
    </row>
    <row r="113">
      <c r="A113" s="33" t="str">
        <f>IFERROR(__xludf.DUMMYFUNCTION("""COMPUTED_VALUE"""),"Куканова Мираида")</f>
        <v>Куканова Мираида</v>
      </c>
      <c r="B113" s="29">
        <f>IFERROR(__xludf.DUMMYFUNCTION("""COMPUTED_VALUE"""),137.0)</f>
        <v>137</v>
      </c>
      <c r="C113" s="30">
        <f>IFERROR(__xludf.DUMMYFUNCTION("""COMPUTED_VALUE"""),26.0)</f>
        <v>26</v>
      </c>
      <c r="D113" s="30">
        <f>IFERROR(__xludf.DUMMYFUNCTION("""COMPUTED_VALUE"""),20.0)</f>
        <v>20</v>
      </c>
      <c r="E113" s="30">
        <f>IFERROR(__xludf.DUMMYFUNCTION("""COMPUTED_VALUE"""),34.0)</f>
        <v>34</v>
      </c>
      <c r="F113" s="29">
        <f>IFERROR(__xludf.DUMMYFUNCTION("""COMPUTED_VALUE"""),57.0)</f>
        <v>57</v>
      </c>
      <c r="G113" s="30">
        <f>IFERROR(__xludf.DUMMYFUNCTION("""COMPUTED_VALUE"""),22.0)</f>
        <v>22</v>
      </c>
      <c r="H113" s="30">
        <f>IFERROR(__xludf.DUMMYFUNCTION("""COMPUTED_VALUE"""),4.0)</f>
        <v>4</v>
      </c>
      <c r="I113" s="30">
        <f>IFERROR(__xludf.DUMMYFUNCTION("""COMPUTED_VALUE"""),12.0)</f>
        <v>12</v>
      </c>
      <c r="J113" s="30">
        <f>IFERROR(__xludf.DUMMYFUNCTION("""COMPUTED_VALUE"""),8.0)</f>
        <v>8</v>
      </c>
      <c r="K113" s="30">
        <f>IFERROR(__xludf.DUMMYFUNCTION("""COMPUTED_VALUE"""),7.0)</f>
        <v>7</v>
      </c>
      <c r="L113" s="30">
        <f>IFERROR(__xludf.DUMMYFUNCTION("""COMPUTED_VALUE"""),9.0)</f>
        <v>9</v>
      </c>
      <c r="M113" s="30">
        <f>IFERROR(__xludf.DUMMYFUNCTION("""COMPUTED_VALUE"""),18.0)</f>
        <v>18</v>
      </c>
      <c r="N113" s="30">
        <f>IFERROR(__xludf.DUMMYFUNCTION("""COMPUTED_VALUE"""),12.0)</f>
        <v>12</v>
      </c>
      <c r="O113" s="30">
        <f>IFERROR(__xludf.DUMMYFUNCTION("""COMPUTED_VALUE"""),2.0)</f>
        <v>2</v>
      </c>
      <c r="P113" s="29">
        <f>IFERROR(__xludf.DUMMYFUNCTION("""COMPUTED_VALUE"""),43.0)</f>
        <v>43</v>
      </c>
      <c r="Q113" s="30">
        <f>IFERROR(__xludf.DUMMYFUNCTION("""COMPUTED_VALUE"""),10.0)</f>
        <v>10</v>
      </c>
      <c r="R113" s="30">
        <f>IFERROR(__xludf.DUMMYFUNCTION("""COMPUTED_VALUE"""),10.0)</f>
        <v>10</v>
      </c>
      <c r="S113" s="30">
        <f>IFERROR(__xludf.DUMMYFUNCTION("""COMPUTED_VALUE"""),2.0)</f>
        <v>2</v>
      </c>
      <c r="T113" s="31">
        <f>IFERROR(__xludf.DUMMYFUNCTION("""COMPUTED_VALUE"""),2.0)</f>
        <v>2</v>
      </c>
      <c r="U113" s="29">
        <f>IFERROR(__xludf.DUMMYFUNCTION("""COMPUTED_VALUE"""),2.0)</f>
        <v>2</v>
      </c>
      <c r="V113" s="30">
        <f>IFERROR(__xludf.DUMMYFUNCTION("""COMPUTED_VALUE"""),10.0)</f>
        <v>10</v>
      </c>
      <c r="W113" s="29">
        <f>IFERROR(__xludf.DUMMYFUNCTION("""COMPUTED_VALUE"""),2.0)</f>
        <v>2</v>
      </c>
      <c r="X113" s="30">
        <f>IFERROR(__xludf.DUMMYFUNCTION("""COMPUTED_VALUE"""),0.0)</f>
        <v>0</v>
      </c>
      <c r="Y113" s="30">
        <f>IFERROR(__xludf.DUMMYFUNCTION("""COMPUTED_VALUE"""),0.0)</f>
        <v>0</v>
      </c>
      <c r="Z113" s="30">
        <f>IFERROR(__xludf.DUMMYFUNCTION("""COMPUTED_VALUE"""),4.0)</f>
        <v>4</v>
      </c>
      <c r="AA113" s="30">
        <f>IFERROR(__xludf.DUMMYFUNCTION("""COMPUTED_VALUE"""),2.0)</f>
        <v>2</v>
      </c>
      <c r="AB113" s="30">
        <f>IFERROR(__xludf.DUMMYFUNCTION("""COMPUTED_VALUE"""),2.0)</f>
        <v>2</v>
      </c>
      <c r="AC113" s="31">
        <f>IFERROR(__xludf.DUMMYFUNCTION("""COMPUTED_VALUE"""),5.0)</f>
        <v>5</v>
      </c>
      <c r="AD113" s="29">
        <f>IFERROR(__xludf.DUMMYFUNCTION("""COMPUTED_VALUE"""),2.0)</f>
        <v>2</v>
      </c>
      <c r="AE113" s="30">
        <f>IFERROR(__xludf.DUMMYFUNCTION("""COMPUTED_VALUE"""),5.0)</f>
        <v>5</v>
      </c>
      <c r="AF113" s="30">
        <f>IFERROR(__xludf.DUMMYFUNCTION("""COMPUTED_VALUE"""),1.0)</f>
        <v>1</v>
      </c>
      <c r="AG113" s="30">
        <f>IFERROR(__xludf.DUMMYFUNCTION("""COMPUTED_VALUE"""),1.0)</f>
        <v>1</v>
      </c>
      <c r="AH113" s="30">
        <f>IFERROR(__xludf.DUMMYFUNCTION("""COMPUTED_VALUE"""),2.0)</f>
        <v>2</v>
      </c>
      <c r="AI113" s="31">
        <f>IFERROR(__xludf.DUMMYFUNCTION("""COMPUTED_VALUE"""),5.0)</f>
        <v>5</v>
      </c>
      <c r="AJ113" s="30">
        <f>IFERROR(__xludf.DUMMYFUNCTION("""COMPUTED_VALUE"""),9.0)</f>
        <v>9</v>
      </c>
      <c r="AK113" s="30">
        <f>IFERROR(__xludf.DUMMYFUNCTION("""COMPUTED_VALUE"""),2.0)</f>
        <v>2</v>
      </c>
      <c r="AL113" s="29">
        <f>IFERROR(__xludf.DUMMYFUNCTION("""COMPUTED_VALUE"""),2.0)</f>
        <v>2</v>
      </c>
      <c r="AM113" s="30">
        <f>IFERROR(__xludf.DUMMYFUNCTION("""COMPUTED_VALUE"""),10.0)</f>
        <v>10</v>
      </c>
      <c r="AN113" s="30">
        <f>IFERROR(__xludf.DUMMYFUNCTION("""COMPUTED_VALUE"""),2.0)</f>
        <v>2</v>
      </c>
      <c r="AO113" s="32">
        <f>IFERROR(__xludf.DUMMYFUNCTION("""COMPUTED_VALUE"""),2.0)</f>
        <v>2</v>
      </c>
      <c r="AP113" s="30">
        <f>IFERROR(__xludf.DUMMYFUNCTION("""COMPUTED_VALUE"""),5.0)</f>
        <v>5</v>
      </c>
      <c r="AQ113" s="30">
        <f>IFERROR(__xludf.DUMMYFUNCTION("""COMPUTED_VALUE"""),34.0)</f>
        <v>34</v>
      </c>
      <c r="AR113" s="30">
        <f>IFERROR(__xludf.DUMMYFUNCTION("""COMPUTED_VALUE"""),2.0)</f>
        <v>2</v>
      </c>
      <c r="AS113" s="29">
        <f>IFERROR(__xludf.DUMMYFUNCTION("""COMPUTED_VALUE"""),2.0)</f>
        <v>2</v>
      </c>
      <c r="AT113" s="29">
        <f>IFERROR(__xludf.DUMMYFUNCTION("""COMPUTED_VALUE"""),0.0)</f>
        <v>0</v>
      </c>
    </row>
    <row r="114">
      <c r="A114" s="33" t="str">
        <f>IFERROR(__xludf.DUMMYFUNCTION("""COMPUTED_VALUE"""),"Лукьянова Наргис")</f>
        <v>Лукьянова Наргис</v>
      </c>
      <c r="B114" s="29">
        <f>IFERROR(__xludf.DUMMYFUNCTION("""COMPUTED_VALUE"""),149.0)</f>
        <v>149</v>
      </c>
      <c r="C114" s="30">
        <f>IFERROR(__xludf.DUMMYFUNCTION("""COMPUTED_VALUE"""),26.0)</f>
        <v>26</v>
      </c>
      <c r="D114" s="30">
        <f>IFERROR(__xludf.DUMMYFUNCTION("""COMPUTED_VALUE"""),29.0)</f>
        <v>29</v>
      </c>
      <c r="E114" s="30">
        <f>IFERROR(__xludf.DUMMYFUNCTION("""COMPUTED_VALUE"""),38.0)</f>
        <v>38</v>
      </c>
      <c r="F114" s="29">
        <f>IFERROR(__xludf.DUMMYFUNCTION("""COMPUTED_VALUE"""),56.0)</f>
        <v>56</v>
      </c>
      <c r="G114" s="30">
        <f>IFERROR(__xludf.DUMMYFUNCTION("""COMPUTED_VALUE"""),22.0)</f>
        <v>22</v>
      </c>
      <c r="H114" s="30">
        <f>IFERROR(__xludf.DUMMYFUNCTION("""COMPUTED_VALUE"""),4.0)</f>
        <v>4</v>
      </c>
      <c r="I114" s="30">
        <f>IFERROR(__xludf.DUMMYFUNCTION("""COMPUTED_VALUE"""),12.0)</f>
        <v>12</v>
      </c>
      <c r="J114" s="30">
        <f>IFERROR(__xludf.DUMMYFUNCTION("""COMPUTED_VALUE"""),17.0)</f>
        <v>17</v>
      </c>
      <c r="K114" s="30">
        <f>IFERROR(__xludf.DUMMYFUNCTION("""COMPUTED_VALUE"""),7.0)</f>
        <v>7</v>
      </c>
      <c r="L114" s="30">
        <f>IFERROR(__xludf.DUMMYFUNCTION("""COMPUTED_VALUE"""),12.0)</f>
        <v>12</v>
      </c>
      <c r="M114" s="30">
        <f>IFERROR(__xludf.DUMMYFUNCTION("""COMPUTED_VALUE"""),19.0)</f>
        <v>19</v>
      </c>
      <c r="N114" s="30">
        <f>IFERROR(__xludf.DUMMYFUNCTION("""COMPUTED_VALUE"""),12.0)</f>
        <v>12</v>
      </c>
      <c r="O114" s="30">
        <f>IFERROR(__xludf.DUMMYFUNCTION("""COMPUTED_VALUE"""),2.0)</f>
        <v>2</v>
      </c>
      <c r="P114" s="29">
        <f>IFERROR(__xludf.DUMMYFUNCTION("""COMPUTED_VALUE"""),42.0)</f>
        <v>42</v>
      </c>
      <c r="Q114" s="30">
        <f>IFERROR(__xludf.DUMMYFUNCTION("""COMPUTED_VALUE"""),10.0)</f>
        <v>10</v>
      </c>
      <c r="R114" s="30">
        <f>IFERROR(__xludf.DUMMYFUNCTION("""COMPUTED_VALUE"""),10.0)</f>
        <v>10</v>
      </c>
      <c r="S114" s="30">
        <f>IFERROR(__xludf.DUMMYFUNCTION("""COMPUTED_VALUE"""),2.0)</f>
        <v>2</v>
      </c>
      <c r="T114" s="31">
        <f>IFERROR(__xludf.DUMMYFUNCTION("""COMPUTED_VALUE"""),2.0)</f>
        <v>2</v>
      </c>
      <c r="U114" s="29">
        <f>IFERROR(__xludf.DUMMYFUNCTION("""COMPUTED_VALUE"""),2.0)</f>
        <v>2</v>
      </c>
      <c r="V114" s="30">
        <f>IFERROR(__xludf.DUMMYFUNCTION("""COMPUTED_VALUE"""),10.0)</f>
        <v>10</v>
      </c>
      <c r="W114" s="29">
        <f>IFERROR(__xludf.DUMMYFUNCTION("""COMPUTED_VALUE"""),2.0)</f>
        <v>2</v>
      </c>
      <c r="X114" s="30">
        <f>IFERROR(__xludf.DUMMYFUNCTION("""COMPUTED_VALUE"""),2.0)</f>
        <v>2</v>
      </c>
      <c r="Y114" s="30">
        <f>IFERROR(__xludf.DUMMYFUNCTION("""COMPUTED_VALUE"""),3.0)</f>
        <v>3</v>
      </c>
      <c r="Z114" s="30">
        <f>IFERROR(__xludf.DUMMYFUNCTION("""COMPUTED_VALUE"""),8.0)</f>
        <v>8</v>
      </c>
      <c r="AA114" s="30">
        <f>IFERROR(__xludf.DUMMYFUNCTION("""COMPUTED_VALUE"""),2.0)</f>
        <v>2</v>
      </c>
      <c r="AB114" s="30">
        <f>IFERROR(__xludf.DUMMYFUNCTION("""COMPUTED_VALUE"""),2.0)</f>
        <v>2</v>
      </c>
      <c r="AC114" s="31">
        <f>IFERROR(__xludf.DUMMYFUNCTION("""COMPUTED_VALUE"""),5.0)</f>
        <v>5</v>
      </c>
      <c r="AD114" s="29">
        <f>IFERROR(__xludf.DUMMYFUNCTION("""COMPUTED_VALUE"""),2.0)</f>
        <v>2</v>
      </c>
      <c r="AE114" s="30">
        <f>IFERROR(__xludf.DUMMYFUNCTION("""COMPUTED_VALUE"""),5.0)</f>
        <v>5</v>
      </c>
      <c r="AF114" s="30">
        <f>IFERROR(__xludf.DUMMYFUNCTION("""COMPUTED_VALUE"""),2.0)</f>
        <v>2</v>
      </c>
      <c r="AG114" s="30">
        <f>IFERROR(__xludf.DUMMYFUNCTION("""COMPUTED_VALUE"""),3.0)</f>
        <v>3</v>
      </c>
      <c r="AH114" s="30">
        <f>IFERROR(__xludf.DUMMYFUNCTION("""COMPUTED_VALUE"""),2.0)</f>
        <v>2</v>
      </c>
      <c r="AI114" s="31">
        <f>IFERROR(__xludf.DUMMYFUNCTION("""COMPUTED_VALUE"""),5.0)</f>
        <v>5</v>
      </c>
      <c r="AJ114" s="30">
        <f>IFERROR(__xludf.DUMMYFUNCTION("""COMPUTED_VALUE"""),10.0)</f>
        <v>10</v>
      </c>
      <c r="AK114" s="30">
        <f>IFERROR(__xludf.DUMMYFUNCTION("""COMPUTED_VALUE"""),2.0)</f>
        <v>2</v>
      </c>
      <c r="AL114" s="29">
        <f>IFERROR(__xludf.DUMMYFUNCTION("""COMPUTED_VALUE"""),2.0)</f>
        <v>2</v>
      </c>
      <c r="AM114" s="30">
        <f>IFERROR(__xludf.DUMMYFUNCTION("""COMPUTED_VALUE"""),10.0)</f>
        <v>10</v>
      </c>
      <c r="AN114" s="30">
        <f>IFERROR(__xludf.DUMMYFUNCTION("""COMPUTED_VALUE"""),2.0)</f>
        <v>2</v>
      </c>
      <c r="AO114" s="32">
        <f>IFERROR(__xludf.DUMMYFUNCTION("""COMPUTED_VALUE"""),2.0)</f>
        <v>2</v>
      </c>
      <c r="AP114" s="30">
        <f>IFERROR(__xludf.DUMMYFUNCTION("""COMPUTED_VALUE"""),5.0)</f>
        <v>5</v>
      </c>
      <c r="AQ114" s="30">
        <f>IFERROR(__xludf.DUMMYFUNCTION("""COMPUTED_VALUE"""),33.0)</f>
        <v>33</v>
      </c>
      <c r="AR114" s="30">
        <f>IFERROR(__xludf.DUMMYFUNCTION("""COMPUTED_VALUE"""),2.0)</f>
        <v>2</v>
      </c>
      <c r="AS114" s="29">
        <f>IFERROR(__xludf.DUMMYFUNCTION("""COMPUTED_VALUE"""),2.0)</f>
        <v>2</v>
      </c>
      <c r="AT114" s="29">
        <f>IFERROR(__xludf.DUMMYFUNCTION("""COMPUTED_VALUE"""),0.0)</f>
        <v>0</v>
      </c>
    </row>
    <row r="115">
      <c r="A115" s="33" t="str">
        <f>IFERROR(__xludf.DUMMYFUNCTION("""COMPUTED_VALUE"""),"Кулясова Елена")</f>
        <v>Кулясова Елена</v>
      </c>
      <c r="B115" s="29">
        <f>IFERROR(__xludf.DUMMYFUNCTION("""COMPUTED_VALUE"""),20.0)</f>
        <v>20</v>
      </c>
      <c r="C115" s="30">
        <f>IFERROR(__xludf.DUMMYFUNCTION("""COMPUTED_VALUE"""),10.0)</f>
        <v>10</v>
      </c>
      <c r="D115" s="30">
        <f>IFERROR(__xludf.DUMMYFUNCTION("""COMPUTED_VALUE"""),5.0)</f>
        <v>5</v>
      </c>
      <c r="E115" s="30">
        <f>IFERROR(__xludf.DUMMYFUNCTION("""COMPUTED_VALUE"""),5.0)</f>
        <v>5</v>
      </c>
      <c r="F115" s="29">
        <f>IFERROR(__xludf.DUMMYFUNCTION("""COMPUTED_VALUE"""),0.0)</f>
        <v>0</v>
      </c>
      <c r="G115" s="30">
        <f>IFERROR(__xludf.DUMMYFUNCTION("""COMPUTED_VALUE"""),10.0)</f>
        <v>10</v>
      </c>
      <c r="H115" s="30">
        <f>IFERROR(__xludf.DUMMYFUNCTION("""COMPUTED_VALUE"""),0.0)</f>
        <v>0</v>
      </c>
      <c r="I115" s="30">
        <f>IFERROR(__xludf.DUMMYFUNCTION("""COMPUTED_VALUE"""),0.0)</f>
        <v>0</v>
      </c>
      <c r="J115" s="30">
        <f>IFERROR(__xludf.DUMMYFUNCTION("""COMPUTED_VALUE"""),5.0)</f>
        <v>5</v>
      </c>
      <c r="K115" s="30">
        <f>IFERROR(__xludf.DUMMYFUNCTION("""COMPUTED_VALUE"""),0.0)</f>
        <v>0</v>
      </c>
      <c r="L115" s="30">
        <f>IFERROR(__xludf.DUMMYFUNCTION("""COMPUTED_VALUE"""),5.0)</f>
        <v>5</v>
      </c>
      <c r="M115" s="30">
        <f>IFERROR(__xludf.DUMMYFUNCTION("""COMPUTED_VALUE"""),0.0)</f>
        <v>0</v>
      </c>
      <c r="N115" s="30">
        <f>IFERROR(__xludf.DUMMYFUNCTION("""COMPUTED_VALUE"""),0.0)</f>
        <v>0</v>
      </c>
      <c r="O115" s="30">
        <f>IFERROR(__xludf.DUMMYFUNCTION("""COMPUTED_VALUE"""),0.0)</f>
        <v>0</v>
      </c>
      <c r="P115" s="29">
        <f>IFERROR(__xludf.DUMMYFUNCTION("""COMPUTED_VALUE"""),0.0)</f>
        <v>0</v>
      </c>
      <c r="Q115" s="30">
        <f>IFERROR(__xludf.DUMMYFUNCTION("""COMPUTED_VALUE"""),10.0)</f>
        <v>10</v>
      </c>
      <c r="R115" s="30">
        <f>IFERROR(__xludf.DUMMYFUNCTION("""COMPUTED_VALUE"""),0.0)</f>
        <v>0</v>
      </c>
      <c r="S115" s="30">
        <f>IFERROR(__xludf.DUMMYFUNCTION("""COMPUTED_VALUE"""),0.0)</f>
        <v>0</v>
      </c>
      <c r="T115" s="31">
        <f>IFERROR(__xludf.DUMMYFUNCTION("""COMPUTED_VALUE"""),0.0)</f>
        <v>0</v>
      </c>
      <c r="U115" s="29">
        <f>IFERROR(__xludf.DUMMYFUNCTION("""COMPUTED_VALUE"""),0.0)</f>
        <v>0</v>
      </c>
      <c r="V115" s="30">
        <f>IFERROR(__xludf.DUMMYFUNCTION("""COMPUTED_VALUE"""),0.0)</f>
        <v>0</v>
      </c>
      <c r="W115" s="29">
        <f>IFERROR(__xludf.DUMMYFUNCTION("""COMPUTED_VALUE"""),0.0)</f>
        <v>0</v>
      </c>
      <c r="X115" s="30">
        <f>IFERROR(__xludf.DUMMYFUNCTION("""COMPUTED_VALUE"""),2.0)</f>
        <v>2</v>
      </c>
      <c r="Y115" s="30">
        <f>IFERROR(__xludf.DUMMYFUNCTION("""COMPUTED_VALUE"""),3.0)</f>
        <v>3</v>
      </c>
      <c r="Z115" s="30">
        <f>IFERROR(__xludf.DUMMYFUNCTION("""COMPUTED_VALUE"""),0.0)</f>
        <v>0</v>
      </c>
      <c r="AA115" s="30">
        <f>IFERROR(__xludf.DUMMYFUNCTION("""COMPUTED_VALUE"""),0.0)</f>
        <v>0</v>
      </c>
      <c r="AB115" s="30">
        <f>IFERROR(__xludf.DUMMYFUNCTION("""COMPUTED_VALUE"""),0.0)</f>
        <v>0</v>
      </c>
      <c r="AC115" s="31">
        <f>IFERROR(__xludf.DUMMYFUNCTION("""COMPUTED_VALUE"""),0.0)</f>
        <v>0</v>
      </c>
      <c r="AD115" s="29">
        <f>IFERROR(__xludf.DUMMYFUNCTION("""COMPUTED_VALUE"""),0.0)</f>
        <v>0</v>
      </c>
      <c r="AE115" s="30">
        <f>IFERROR(__xludf.DUMMYFUNCTION("""COMPUTED_VALUE"""),0.0)</f>
        <v>0</v>
      </c>
      <c r="AF115" s="30">
        <f>IFERROR(__xludf.DUMMYFUNCTION("""COMPUTED_VALUE"""),2.0)</f>
        <v>2</v>
      </c>
      <c r="AG115" s="30">
        <f>IFERROR(__xludf.DUMMYFUNCTION("""COMPUTED_VALUE"""),3.0)</f>
        <v>3</v>
      </c>
      <c r="AH115" s="30">
        <f>IFERROR(__xludf.DUMMYFUNCTION("""COMPUTED_VALUE"""),0.0)</f>
        <v>0</v>
      </c>
      <c r="AI115" s="31">
        <f>IFERROR(__xludf.DUMMYFUNCTION("""COMPUTED_VALUE"""),0.0)</f>
        <v>0</v>
      </c>
      <c r="AJ115" s="30">
        <f>IFERROR(__xludf.DUMMYFUNCTION("""COMPUTED_VALUE"""),0.0)</f>
        <v>0</v>
      </c>
      <c r="AK115" s="30">
        <f>IFERROR(__xludf.DUMMYFUNCTION("""COMPUTED_VALUE"""),0.0)</f>
        <v>0</v>
      </c>
      <c r="AL115" s="29">
        <f>IFERROR(__xludf.DUMMYFUNCTION("""COMPUTED_VALUE"""),0.0)</f>
        <v>0</v>
      </c>
      <c r="AM115" s="30">
        <f>IFERROR(__xludf.DUMMYFUNCTION("""COMPUTED_VALUE"""),0.0)</f>
        <v>0</v>
      </c>
      <c r="AN115" s="30">
        <f>IFERROR(__xludf.DUMMYFUNCTION("""COMPUTED_VALUE"""),0.0)</f>
        <v>0</v>
      </c>
      <c r="AO115" s="32">
        <f>IFERROR(__xludf.DUMMYFUNCTION("""COMPUTED_VALUE"""),0.0)</f>
        <v>0</v>
      </c>
      <c r="AP115" s="30">
        <f>IFERROR(__xludf.DUMMYFUNCTION("""COMPUTED_VALUE"""),0.0)</f>
        <v>0</v>
      </c>
      <c r="AQ115" s="30">
        <f>IFERROR(__xludf.DUMMYFUNCTION("""COMPUTED_VALUE"""),0.0)</f>
        <v>0</v>
      </c>
      <c r="AR115" s="30">
        <f>IFERROR(__xludf.DUMMYFUNCTION("""COMPUTED_VALUE"""),0.0)</f>
        <v>0</v>
      </c>
      <c r="AS115" s="29">
        <f>IFERROR(__xludf.DUMMYFUNCTION("""COMPUTED_VALUE"""),0.0)</f>
        <v>0</v>
      </c>
      <c r="AT115" s="29">
        <f>IFERROR(__xludf.DUMMYFUNCTION("""COMPUTED_VALUE"""),0.0)</f>
        <v>0</v>
      </c>
    </row>
    <row r="116">
      <c r="A116" s="33" t="str">
        <f>IFERROR(__xludf.DUMMYFUNCTION("""COMPUTED_VALUE"""),"Алексеева Светлана")</f>
        <v>Алексеева Светлана</v>
      </c>
      <c r="B116" s="29">
        <f>IFERROR(__xludf.DUMMYFUNCTION("""COMPUTED_VALUE"""),138.0)</f>
        <v>138</v>
      </c>
      <c r="C116" s="30">
        <f>IFERROR(__xludf.DUMMYFUNCTION("""COMPUTED_VALUE"""),26.0)</f>
        <v>26</v>
      </c>
      <c r="D116" s="30">
        <f>IFERROR(__xludf.DUMMYFUNCTION("""COMPUTED_VALUE"""),17.0)</f>
        <v>17</v>
      </c>
      <c r="E116" s="30">
        <f>IFERROR(__xludf.DUMMYFUNCTION("""COMPUTED_VALUE"""),38.0)</f>
        <v>38</v>
      </c>
      <c r="F116" s="29">
        <f>IFERROR(__xludf.DUMMYFUNCTION("""COMPUTED_VALUE"""),57.0)</f>
        <v>57</v>
      </c>
      <c r="G116" s="30">
        <f>IFERROR(__xludf.DUMMYFUNCTION("""COMPUTED_VALUE"""),22.0)</f>
        <v>22</v>
      </c>
      <c r="H116" s="30">
        <f>IFERROR(__xludf.DUMMYFUNCTION("""COMPUTED_VALUE"""),4.0)</f>
        <v>4</v>
      </c>
      <c r="I116" s="30">
        <f>IFERROR(__xludf.DUMMYFUNCTION("""COMPUTED_VALUE"""),2.0)</f>
        <v>2</v>
      </c>
      <c r="J116" s="30">
        <f>IFERROR(__xludf.DUMMYFUNCTION("""COMPUTED_VALUE"""),15.0)</f>
        <v>15</v>
      </c>
      <c r="K116" s="30">
        <f>IFERROR(__xludf.DUMMYFUNCTION("""COMPUTED_VALUE"""),7.0)</f>
        <v>7</v>
      </c>
      <c r="L116" s="30">
        <f>IFERROR(__xludf.DUMMYFUNCTION("""COMPUTED_VALUE"""),12.0)</f>
        <v>12</v>
      </c>
      <c r="M116" s="30">
        <f>IFERROR(__xludf.DUMMYFUNCTION("""COMPUTED_VALUE"""),19.0)</f>
        <v>19</v>
      </c>
      <c r="N116" s="30">
        <f>IFERROR(__xludf.DUMMYFUNCTION("""COMPUTED_VALUE"""),12.0)</f>
        <v>12</v>
      </c>
      <c r="O116" s="30">
        <f>IFERROR(__xludf.DUMMYFUNCTION("""COMPUTED_VALUE"""),2.0)</f>
        <v>2</v>
      </c>
      <c r="P116" s="29">
        <f>IFERROR(__xludf.DUMMYFUNCTION("""COMPUTED_VALUE"""),43.0)</f>
        <v>43</v>
      </c>
      <c r="Q116" s="30">
        <f>IFERROR(__xludf.DUMMYFUNCTION("""COMPUTED_VALUE"""),10.0)</f>
        <v>10</v>
      </c>
      <c r="R116" s="30">
        <f>IFERROR(__xludf.DUMMYFUNCTION("""COMPUTED_VALUE"""),10.0)</f>
        <v>10</v>
      </c>
      <c r="S116" s="30">
        <f>IFERROR(__xludf.DUMMYFUNCTION("""COMPUTED_VALUE"""),2.0)</f>
        <v>2</v>
      </c>
      <c r="T116" s="31">
        <f>IFERROR(__xludf.DUMMYFUNCTION("""COMPUTED_VALUE"""),2.0)</f>
        <v>2</v>
      </c>
      <c r="U116" s="29">
        <f>IFERROR(__xludf.DUMMYFUNCTION("""COMPUTED_VALUE"""),2.0)</f>
        <v>2</v>
      </c>
      <c r="V116" s="30">
        <f>IFERROR(__xludf.DUMMYFUNCTION("""COMPUTED_VALUE"""),0.0)</f>
        <v>0</v>
      </c>
      <c r="W116" s="29">
        <f>IFERROR(__xludf.DUMMYFUNCTION("""COMPUTED_VALUE"""),2.0)</f>
        <v>2</v>
      </c>
      <c r="X116" s="30">
        <f>IFERROR(__xludf.DUMMYFUNCTION("""COMPUTED_VALUE"""),2.0)</f>
        <v>2</v>
      </c>
      <c r="Y116" s="30">
        <f>IFERROR(__xludf.DUMMYFUNCTION("""COMPUTED_VALUE"""),0.0)</f>
        <v>0</v>
      </c>
      <c r="Z116" s="30">
        <f>IFERROR(__xludf.DUMMYFUNCTION("""COMPUTED_VALUE"""),9.0)</f>
        <v>9</v>
      </c>
      <c r="AA116" s="30">
        <f>IFERROR(__xludf.DUMMYFUNCTION("""COMPUTED_VALUE"""),2.0)</f>
        <v>2</v>
      </c>
      <c r="AB116" s="30">
        <f>IFERROR(__xludf.DUMMYFUNCTION("""COMPUTED_VALUE"""),2.0)</f>
        <v>2</v>
      </c>
      <c r="AC116" s="31">
        <f>IFERROR(__xludf.DUMMYFUNCTION("""COMPUTED_VALUE"""),5.0)</f>
        <v>5</v>
      </c>
      <c r="AD116" s="29">
        <f>IFERROR(__xludf.DUMMYFUNCTION("""COMPUTED_VALUE"""),2.0)</f>
        <v>2</v>
      </c>
      <c r="AE116" s="30">
        <f>IFERROR(__xludf.DUMMYFUNCTION("""COMPUTED_VALUE"""),5.0)</f>
        <v>5</v>
      </c>
      <c r="AF116" s="30">
        <f>IFERROR(__xludf.DUMMYFUNCTION("""COMPUTED_VALUE"""),2.0)</f>
        <v>2</v>
      </c>
      <c r="AG116" s="30">
        <f>IFERROR(__xludf.DUMMYFUNCTION("""COMPUTED_VALUE"""),3.0)</f>
        <v>3</v>
      </c>
      <c r="AH116" s="30">
        <f>IFERROR(__xludf.DUMMYFUNCTION("""COMPUTED_VALUE"""),2.0)</f>
        <v>2</v>
      </c>
      <c r="AI116" s="31">
        <f>IFERROR(__xludf.DUMMYFUNCTION("""COMPUTED_VALUE"""),5.0)</f>
        <v>5</v>
      </c>
      <c r="AJ116" s="30">
        <f>IFERROR(__xludf.DUMMYFUNCTION("""COMPUTED_VALUE"""),10.0)</f>
        <v>10</v>
      </c>
      <c r="AK116" s="30">
        <f>IFERROR(__xludf.DUMMYFUNCTION("""COMPUTED_VALUE"""),2.0)</f>
        <v>2</v>
      </c>
      <c r="AL116" s="29">
        <f>IFERROR(__xludf.DUMMYFUNCTION("""COMPUTED_VALUE"""),2.0)</f>
        <v>2</v>
      </c>
      <c r="AM116" s="30">
        <f>IFERROR(__xludf.DUMMYFUNCTION("""COMPUTED_VALUE"""),10.0)</f>
        <v>10</v>
      </c>
      <c r="AN116" s="30">
        <f>IFERROR(__xludf.DUMMYFUNCTION("""COMPUTED_VALUE"""),2.0)</f>
        <v>2</v>
      </c>
      <c r="AO116" s="32">
        <f>IFERROR(__xludf.DUMMYFUNCTION("""COMPUTED_VALUE"""),2.0)</f>
        <v>2</v>
      </c>
      <c r="AP116" s="30">
        <f>IFERROR(__xludf.DUMMYFUNCTION("""COMPUTED_VALUE"""),5.0)</f>
        <v>5</v>
      </c>
      <c r="AQ116" s="30">
        <f>IFERROR(__xludf.DUMMYFUNCTION("""COMPUTED_VALUE"""),34.0)</f>
        <v>34</v>
      </c>
      <c r="AR116" s="30">
        <f>IFERROR(__xludf.DUMMYFUNCTION("""COMPUTED_VALUE"""),2.0)</f>
        <v>2</v>
      </c>
      <c r="AS116" s="29">
        <f>IFERROR(__xludf.DUMMYFUNCTION("""COMPUTED_VALUE"""),2.0)</f>
        <v>2</v>
      </c>
      <c r="AT116" s="29">
        <f>IFERROR(__xludf.DUMMYFUNCTION("""COMPUTED_VALUE"""),0.0)</f>
        <v>0</v>
      </c>
    </row>
    <row r="117">
      <c r="A117" s="33" t="str">
        <f>IFERROR(__xludf.DUMMYFUNCTION("""COMPUTED_VALUE"""),"Сергунина Юлия")</f>
        <v>Сергунина Юлия</v>
      </c>
      <c r="B117" s="29">
        <f>IFERROR(__xludf.DUMMYFUNCTION("""COMPUTED_VALUE"""),116.0)</f>
        <v>116</v>
      </c>
      <c r="C117" s="30">
        <f>IFERROR(__xludf.DUMMYFUNCTION("""COMPUTED_VALUE"""),26.0)</f>
        <v>26</v>
      </c>
      <c r="D117" s="30">
        <f>IFERROR(__xludf.DUMMYFUNCTION("""COMPUTED_VALUE"""),24.0)</f>
        <v>24</v>
      </c>
      <c r="E117" s="30">
        <f>IFERROR(__xludf.DUMMYFUNCTION("""COMPUTED_VALUE"""),36.0)</f>
        <v>36</v>
      </c>
      <c r="F117" s="29">
        <f>IFERROR(__xludf.DUMMYFUNCTION("""COMPUTED_VALUE"""),30.0)</f>
        <v>30</v>
      </c>
      <c r="G117" s="30">
        <f>IFERROR(__xludf.DUMMYFUNCTION("""COMPUTED_VALUE"""),22.0)</f>
        <v>22</v>
      </c>
      <c r="H117" s="30">
        <f>IFERROR(__xludf.DUMMYFUNCTION("""COMPUTED_VALUE"""),4.0)</f>
        <v>4</v>
      </c>
      <c r="I117" s="30">
        <f>IFERROR(__xludf.DUMMYFUNCTION("""COMPUTED_VALUE"""),12.0)</f>
        <v>12</v>
      </c>
      <c r="J117" s="30">
        <f>IFERROR(__xludf.DUMMYFUNCTION("""COMPUTED_VALUE"""),12.0)</f>
        <v>12</v>
      </c>
      <c r="K117" s="30">
        <f>IFERROR(__xludf.DUMMYFUNCTION("""COMPUTED_VALUE"""),7.0)</f>
        <v>7</v>
      </c>
      <c r="L117" s="30">
        <f>IFERROR(__xludf.DUMMYFUNCTION("""COMPUTED_VALUE"""),11.0)</f>
        <v>11</v>
      </c>
      <c r="M117" s="30">
        <f>IFERROR(__xludf.DUMMYFUNCTION("""COMPUTED_VALUE"""),18.0)</f>
        <v>18</v>
      </c>
      <c r="N117" s="30">
        <f>IFERROR(__xludf.DUMMYFUNCTION("""COMPUTED_VALUE"""),2.0)</f>
        <v>2</v>
      </c>
      <c r="O117" s="30">
        <f>IFERROR(__xludf.DUMMYFUNCTION("""COMPUTED_VALUE"""),2.0)</f>
        <v>2</v>
      </c>
      <c r="P117" s="29">
        <f>IFERROR(__xludf.DUMMYFUNCTION("""COMPUTED_VALUE"""),26.0)</f>
        <v>26</v>
      </c>
      <c r="Q117" s="30">
        <f>IFERROR(__xludf.DUMMYFUNCTION("""COMPUTED_VALUE"""),10.0)</f>
        <v>10</v>
      </c>
      <c r="R117" s="30">
        <f>IFERROR(__xludf.DUMMYFUNCTION("""COMPUTED_VALUE"""),10.0)</f>
        <v>10</v>
      </c>
      <c r="S117" s="30">
        <f>IFERROR(__xludf.DUMMYFUNCTION("""COMPUTED_VALUE"""),2.0)</f>
        <v>2</v>
      </c>
      <c r="T117" s="31">
        <f>IFERROR(__xludf.DUMMYFUNCTION("""COMPUTED_VALUE"""),2.0)</f>
        <v>2</v>
      </c>
      <c r="U117" s="29">
        <f>IFERROR(__xludf.DUMMYFUNCTION("""COMPUTED_VALUE"""),2.0)</f>
        <v>2</v>
      </c>
      <c r="V117" s="30">
        <f>IFERROR(__xludf.DUMMYFUNCTION("""COMPUTED_VALUE"""),10.0)</f>
        <v>10</v>
      </c>
      <c r="W117" s="29">
        <f>IFERROR(__xludf.DUMMYFUNCTION("""COMPUTED_VALUE"""),2.0)</f>
        <v>2</v>
      </c>
      <c r="X117" s="30">
        <f>IFERROR(__xludf.DUMMYFUNCTION("""COMPUTED_VALUE"""),1.0)</f>
        <v>1</v>
      </c>
      <c r="Y117" s="30">
        <f>IFERROR(__xludf.DUMMYFUNCTION("""COMPUTED_VALUE"""),0.0)</f>
        <v>0</v>
      </c>
      <c r="Z117" s="30">
        <f>IFERROR(__xludf.DUMMYFUNCTION("""COMPUTED_VALUE"""),7.0)</f>
        <v>7</v>
      </c>
      <c r="AA117" s="30">
        <f>IFERROR(__xludf.DUMMYFUNCTION("""COMPUTED_VALUE"""),2.0)</f>
        <v>2</v>
      </c>
      <c r="AB117" s="30">
        <f>IFERROR(__xludf.DUMMYFUNCTION("""COMPUTED_VALUE"""),2.0)</f>
        <v>2</v>
      </c>
      <c r="AC117" s="31">
        <f>IFERROR(__xludf.DUMMYFUNCTION("""COMPUTED_VALUE"""),5.0)</f>
        <v>5</v>
      </c>
      <c r="AD117" s="29">
        <f>IFERROR(__xludf.DUMMYFUNCTION("""COMPUTED_VALUE"""),2.0)</f>
        <v>2</v>
      </c>
      <c r="AE117" s="30">
        <f>IFERROR(__xludf.DUMMYFUNCTION("""COMPUTED_VALUE"""),5.0)</f>
        <v>5</v>
      </c>
      <c r="AF117" s="30">
        <f>IFERROR(__xludf.DUMMYFUNCTION("""COMPUTED_VALUE"""),1.0)</f>
        <v>1</v>
      </c>
      <c r="AG117" s="30">
        <f>IFERROR(__xludf.DUMMYFUNCTION("""COMPUTED_VALUE"""),3.0)</f>
        <v>3</v>
      </c>
      <c r="AH117" s="30">
        <f>IFERROR(__xludf.DUMMYFUNCTION("""COMPUTED_VALUE"""),2.0)</f>
        <v>2</v>
      </c>
      <c r="AI117" s="31">
        <f>IFERROR(__xludf.DUMMYFUNCTION("""COMPUTED_VALUE"""),5.0)</f>
        <v>5</v>
      </c>
      <c r="AJ117" s="30">
        <f>IFERROR(__xludf.DUMMYFUNCTION("""COMPUTED_VALUE"""),9.0)</f>
        <v>9</v>
      </c>
      <c r="AK117" s="30">
        <f>IFERROR(__xludf.DUMMYFUNCTION("""COMPUTED_VALUE"""),2.0)</f>
        <v>2</v>
      </c>
      <c r="AL117" s="29">
        <f>IFERROR(__xludf.DUMMYFUNCTION("""COMPUTED_VALUE"""),2.0)</f>
        <v>2</v>
      </c>
      <c r="AM117" s="30">
        <f>IFERROR(__xludf.DUMMYFUNCTION("""COMPUTED_VALUE"""),0.0)</f>
        <v>0</v>
      </c>
      <c r="AN117" s="30">
        <f>IFERROR(__xludf.DUMMYFUNCTION("""COMPUTED_VALUE"""),2.0)</f>
        <v>2</v>
      </c>
      <c r="AO117" s="32">
        <f>IFERROR(__xludf.DUMMYFUNCTION("""COMPUTED_VALUE"""),2.0)</f>
        <v>2</v>
      </c>
      <c r="AP117" s="30">
        <f>IFERROR(__xludf.DUMMYFUNCTION("""COMPUTED_VALUE"""),0.0)</f>
        <v>0</v>
      </c>
      <c r="AQ117" s="30">
        <f>IFERROR(__xludf.DUMMYFUNCTION("""COMPUTED_VALUE"""),22.0)</f>
        <v>22</v>
      </c>
      <c r="AR117" s="30">
        <f>IFERROR(__xludf.DUMMYFUNCTION("""COMPUTED_VALUE"""),2.0)</f>
        <v>2</v>
      </c>
      <c r="AS117" s="29">
        <f>IFERROR(__xludf.DUMMYFUNCTION("""COMPUTED_VALUE"""),2.0)</f>
        <v>2</v>
      </c>
      <c r="AT117" s="29">
        <f>IFERROR(__xludf.DUMMYFUNCTION("""COMPUTED_VALUE"""),0.0)</f>
        <v>0</v>
      </c>
    </row>
    <row r="118">
      <c r="A118" s="33" t="str">
        <f>IFERROR(__xludf.DUMMYFUNCTION("""COMPUTED_VALUE"""),"Семишкина Ольга")</f>
        <v>Семишкина Ольга</v>
      </c>
      <c r="B118" s="29">
        <f>IFERROR(__xludf.DUMMYFUNCTION("""COMPUTED_VALUE"""),78.0)</f>
        <v>78</v>
      </c>
      <c r="C118" s="30">
        <f>IFERROR(__xludf.DUMMYFUNCTION("""COMPUTED_VALUE"""),26.0)</f>
        <v>26</v>
      </c>
      <c r="D118" s="30">
        <f>IFERROR(__xludf.DUMMYFUNCTION("""COMPUTED_VALUE"""),17.0)</f>
        <v>17</v>
      </c>
      <c r="E118" s="30">
        <f>IFERROR(__xludf.DUMMYFUNCTION("""COMPUTED_VALUE"""),20.0)</f>
        <v>20</v>
      </c>
      <c r="F118" s="29">
        <f>IFERROR(__xludf.DUMMYFUNCTION("""COMPUTED_VALUE"""),15.0)</f>
        <v>15</v>
      </c>
      <c r="G118" s="30">
        <f>IFERROR(__xludf.DUMMYFUNCTION("""COMPUTED_VALUE"""),22.0)</f>
        <v>22</v>
      </c>
      <c r="H118" s="30">
        <f>IFERROR(__xludf.DUMMYFUNCTION("""COMPUTED_VALUE"""),4.0)</f>
        <v>4</v>
      </c>
      <c r="I118" s="30">
        <f>IFERROR(__xludf.DUMMYFUNCTION("""COMPUTED_VALUE"""),12.0)</f>
        <v>12</v>
      </c>
      <c r="J118" s="30">
        <f>IFERROR(__xludf.DUMMYFUNCTION("""COMPUTED_VALUE"""),5.0)</f>
        <v>5</v>
      </c>
      <c r="K118" s="30">
        <f>IFERROR(__xludf.DUMMYFUNCTION("""COMPUTED_VALUE"""),5.0)</f>
        <v>5</v>
      </c>
      <c r="L118" s="30">
        <f>IFERROR(__xludf.DUMMYFUNCTION("""COMPUTED_VALUE"""),10.0)</f>
        <v>10</v>
      </c>
      <c r="M118" s="30">
        <f>IFERROR(__xludf.DUMMYFUNCTION("""COMPUTED_VALUE"""),5.0)</f>
        <v>5</v>
      </c>
      <c r="N118" s="30">
        <f>IFERROR(__xludf.DUMMYFUNCTION("""COMPUTED_VALUE"""),10.0)</f>
        <v>10</v>
      </c>
      <c r="O118" s="30">
        <f>IFERROR(__xludf.DUMMYFUNCTION("""COMPUTED_VALUE"""),0.0)</f>
        <v>0</v>
      </c>
      <c r="P118" s="29">
        <f>IFERROR(__xludf.DUMMYFUNCTION("""COMPUTED_VALUE"""),5.0)</f>
        <v>5</v>
      </c>
      <c r="Q118" s="30">
        <f>IFERROR(__xludf.DUMMYFUNCTION("""COMPUTED_VALUE"""),10.0)</f>
        <v>10</v>
      </c>
      <c r="R118" s="30">
        <f>IFERROR(__xludf.DUMMYFUNCTION("""COMPUTED_VALUE"""),10.0)</f>
        <v>10</v>
      </c>
      <c r="S118" s="30">
        <f>IFERROR(__xludf.DUMMYFUNCTION("""COMPUTED_VALUE"""),2.0)</f>
        <v>2</v>
      </c>
      <c r="T118" s="31">
        <f>IFERROR(__xludf.DUMMYFUNCTION("""COMPUTED_VALUE"""),2.0)</f>
        <v>2</v>
      </c>
      <c r="U118" s="29">
        <f>IFERROR(__xludf.DUMMYFUNCTION("""COMPUTED_VALUE"""),2.0)</f>
        <v>2</v>
      </c>
      <c r="V118" s="30">
        <f>IFERROR(__xludf.DUMMYFUNCTION("""COMPUTED_VALUE"""),10.0)</f>
        <v>10</v>
      </c>
      <c r="W118" s="29">
        <f>IFERROR(__xludf.DUMMYFUNCTION("""COMPUTED_VALUE"""),2.0)</f>
        <v>2</v>
      </c>
      <c r="X118" s="30">
        <f>IFERROR(__xludf.DUMMYFUNCTION("""COMPUTED_VALUE"""),1.0)</f>
        <v>1</v>
      </c>
      <c r="Y118" s="30">
        <f>IFERROR(__xludf.DUMMYFUNCTION("""COMPUTED_VALUE"""),2.0)</f>
        <v>2</v>
      </c>
      <c r="Z118" s="30">
        <f>IFERROR(__xludf.DUMMYFUNCTION("""COMPUTED_VALUE"""),0.0)</f>
        <v>0</v>
      </c>
      <c r="AA118" s="30">
        <f>IFERROR(__xludf.DUMMYFUNCTION("""COMPUTED_VALUE"""),2.0)</f>
        <v>2</v>
      </c>
      <c r="AB118" s="30">
        <f>IFERROR(__xludf.DUMMYFUNCTION("""COMPUTED_VALUE"""),0.0)</f>
        <v>0</v>
      </c>
      <c r="AC118" s="31">
        <f>IFERROR(__xludf.DUMMYFUNCTION("""COMPUTED_VALUE"""),5.0)</f>
        <v>5</v>
      </c>
      <c r="AD118" s="29">
        <f>IFERROR(__xludf.DUMMYFUNCTION("""COMPUTED_VALUE"""),0.0)</f>
        <v>0</v>
      </c>
      <c r="AE118" s="30">
        <f>IFERROR(__xludf.DUMMYFUNCTION("""COMPUTED_VALUE"""),5.0)</f>
        <v>5</v>
      </c>
      <c r="AF118" s="30">
        <f>IFERROR(__xludf.DUMMYFUNCTION("""COMPUTED_VALUE"""),2.0)</f>
        <v>2</v>
      </c>
      <c r="AG118" s="30">
        <f>IFERROR(__xludf.DUMMYFUNCTION("""COMPUTED_VALUE"""),3.0)</f>
        <v>3</v>
      </c>
      <c r="AH118" s="30">
        <f>IFERROR(__xludf.DUMMYFUNCTION("""COMPUTED_VALUE"""),0.0)</f>
        <v>0</v>
      </c>
      <c r="AI118" s="31">
        <f>IFERROR(__xludf.DUMMYFUNCTION("""COMPUTED_VALUE"""),5.0)</f>
        <v>5</v>
      </c>
      <c r="AJ118" s="30">
        <f>IFERROR(__xludf.DUMMYFUNCTION("""COMPUTED_VALUE"""),0.0)</f>
        <v>0</v>
      </c>
      <c r="AK118" s="30">
        <f>IFERROR(__xludf.DUMMYFUNCTION("""COMPUTED_VALUE"""),0.0)</f>
        <v>0</v>
      </c>
      <c r="AL118" s="29">
        <f>IFERROR(__xludf.DUMMYFUNCTION("""COMPUTED_VALUE"""),0.0)</f>
        <v>0</v>
      </c>
      <c r="AM118" s="30">
        <f>IFERROR(__xludf.DUMMYFUNCTION("""COMPUTED_VALUE"""),10.0)</f>
        <v>10</v>
      </c>
      <c r="AN118" s="30">
        <f>IFERROR(__xludf.DUMMYFUNCTION("""COMPUTED_VALUE"""),0.0)</f>
        <v>0</v>
      </c>
      <c r="AO118" s="32">
        <f>IFERROR(__xludf.DUMMYFUNCTION("""COMPUTED_VALUE"""),0.0)</f>
        <v>0</v>
      </c>
      <c r="AP118" s="30">
        <f>IFERROR(__xludf.DUMMYFUNCTION("""COMPUTED_VALUE"""),5.0)</f>
        <v>5</v>
      </c>
      <c r="AQ118" s="30">
        <f>IFERROR(__xludf.DUMMYFUNCTION("""COMPUTED_VALUE"""),0.0)</f>
        <v>0</v>
      </c>
      <c r="AR118" s="30">
        <f>IFERROR(__xludf.DUMMYFUNCTION("""COMPUTED_VALUE"""),0.0)</f>
        <v>0</v>
      </c>
      <c r="AS118" s="29">
        <f>IFERROR(__xludf.DUMMYFUNCTION("""COMPUTED_VALUE"""),0.0)</f>
        <v>0</v>
      </c>
      <c r="AT118" s="29">
        <f>IFERROR(__xludf.DUMMYFUNCTION("""COMPUTED_VALUE"""),0.0)</f>
        <v>0</v>
      </c>
    </row>
    <row r="119">
      <c r="A119" s="33" t="str">
        <f>IFERROR(__xludf.DUMMYFUNCTION("""COMPUTED_VALUE"""),"Федосеев Денис")</f>
        <v>Федосеев Денис</v>
      </c>
      <c r="B119" s="29">
        <f>IFERROR(__xludf.DUMMYFUNCTION("""COMPUTED_VALUE"""),128.0)</f>
        <v>128</v>
      </c>
      <c r="C119" s="30">
        <f>IFERROR(__xludf.DUMMYFUNCTION("""COMPUTED_VALUE"""),22.0)</f>
        <v>22</v>
      </c>
      <c r="D119" s="30">
        <f>IFERROR(__xludf.DUMMYFUNCTION("""COMPUTED_VALUE"""),22.0)</f>
        <v>22</v>
      </c>
      <c r="E119" s="30">
        <f>IFERROR(__xludf.DUMMYFUNCTION("""COMPUTED_VALUE"""),31.0)</f>
        <v>31</v>
      </c>
      <c r="F119" s="29">
        <f>IFERROR(__xludf.DUMMYFUNCTION("""COMPUTED_VALUE"""),53.0)</f>
        <v>53</v>
      </c>
      <c r="G119" s="30">
        <f>IFERROR(__xludf.DUMMYFUNCTION("""COMPUTED_VALUE"""),20.0)</f>
        <v>20</v>
      </c>
      <c r="H119" s="30">
        <f>IFERROR(__xludf.DUMMYFUNCTION("""COMPUTED_VALUE"""),2.0)</f>
        <v>2</v>
      </c>
      <c r="I119" s="30">
        <f>IFERROR(__xludf.DUMMYFUNCTION("""COMPUTED_VALUE"""),12.0)</f>
        <v>12</v>
      </c>
      <c r="J119" s="30">
        <f>IFERROR(__xludf.DUMMYFUNCTION("""COMPUTED_VALUE"""),10.0)</f>
        <v>10</v>
      </c>
      <c r="K119" s="30">
        <f>IFERROR(__xludf.DUMMYFUNCTION("""COMPUTED_VALUE"""),7.0)</f>
        <v>7</v>
      </c>
      <c r="L119" s="30">
        <f>IFERROR(__xludf.DUMMYFUNCTION("""COMPUTED_VALUE"""),11.0)</f>
        <v>11</v>
      </c>
      <c r="M119" s="30">
        <f>IFERROR(__xludf.DUMMYFUNCTION("""COMPUTED_VALUE"""),13.0)</f>
        <v>13</v>
      </c>
      <c r="N119" s="30">
        <f>IFERROR(__xludf.DUMMYFUNCTION("""COMPUTED_VALUE"""),12.0)</f>
        <v>12</v>
      </c>
      <c r="O119" s="30">
        <f>IFERROR(__xludf.DUMMYFUNCTION("""COMPUTED_VALUE"""),2.0)</f>
        <v>2</v>
      </c>
      <c r="P119" s="29">
        <f>IFERROR(__xludf.DUMMYFUNCTION("""COMPUTED_VALUE"""),39.0)</f>
        <v>39</v>
      </c>
      <c r="Q119" s="30">
        <f>IFERROR(__xludf.DUMMYFUNCTION("""COMPUTED_VALUE"""),10.0)</f>
        <v>10</v>
      </c>
      <c r="R119" s="30">
        <f>IFERROR(__xludf.DUMMYFUNCTION("""COMPUTED_VALUE"""),10.0)</f>
        <v>10</v>
      </c>
      <c r="S119" s="30">
        <f>IFERROR(__xludf.DUMMYFUNCTION("""COMPUTED_VALUE"""),0.0)</f>
        <v>0</v>
      </c>
      <c r="T119" s="31">
        <f>IFERROR(__xludf.DUMMYFUNCTION("""COMPUTED_VALUE"""),2.0)</f>
        <v>2</v>
      </c>
      <c r="U119" s="29">
        <f>IFERROR(__xludf.DUMMYFUNCTION("""COMPUTED_VALUE"""),0.0)</f>
        <v>0</v>
      </c>
      <c r="V119" s="30">
        <f>IFERROR(__xludf.DUMMYFUNCTION("""COMPUTED_VALUE"""),10.0)</f>
        <v>10</v>
      </c>
      <c r="W119" s="29">
        <f>IFERROR(__xludf.DUMMYFUNCTION("""COMPUTED_VALUE"""),2.0)</f>
        <v>2</v>
      </c>
      <c r="X119" s="30">
        <f>IFERROR(__xludf.DUMMYFUNCTION("""COMPUTED_VALUE"""),2.0)</f>
        <v>2</v>
      </c>
      <c r="Y119" s="30">
        <f>IFERROR(__xludf.DUMMYFUNCTION("""COMPUTED_VALUE"""),2.0)</f>
        <v>2</v>
      </c>
      <c r="Z119" s="30">
        <f>IFERROR(__xludf.DUMMYFUNCTION("""COMPUTED_VALUE"""),2.0)</f>
        <v>2</v>
      </c>
      <c r="AA119" s="30">
        <f>IFERROR(__xludf.DUMMYFUNCTION("""COMPUTED_VALUE"""),2.0)</f>
        <v>2</v>
      </c>
      <c r="AB119" s="30">
        <f>IFERROR(__xludf.DUMMYFUNCTION("""COMPUTED_VALUE"""),2.0)</f>
        <v>2</v>
      </c>
      <c r="AC119" s="31">
        <f>IFERROR(__xludf.DUMMYFUNCTION("""COMPUTED_VALUE"""),5.0)</f>
        <v>5</v>
      </c>
      <c r="AD119" s="29">
        <f>IFERROR(__xludf.DUMMYFUNCTION("""COMPUTED_VALUE"""),2.0)</f>
        <v>2</v>
      </c>
      <c r="AE119" s="30">
        <f>IFERROR(__xludf.DUMMYFUNCTION("""COMPUTED_VALUE"""),5.0)</f>
        <v>5</v>
      </c>
      <c r="AF119" s="30">
        <f>IFERROR(__xludf.DUMMYFUNCTION("""COMPUTED_VALUE"""),2.0)</f>
        <v>2</v>
      </c>
      <c r="AG119" s="30">
        <f>IFERROR(__xludf.DUMMYFUNCTION("""COMPUTED_VALUE"""),2.0)</f>
        <v>2</v>
      </c>
      <c r="AH119" s="30">
        <f>IFERROR(__xludf.DUMMYFUNCTION("""COMPUTED_VALUE"""),2.0)</f>
        <v>2</v>
      </c>
      <c r="AI119" s="31">
        <f>IFERROR(__xludf.DUMMYFUNCTION("""COMPUTED_VALUE"""),5.0)</f>
        <v>5</v>
      </c>
      <c r="AJ119" s="30">
        <f>IFERROR(__xludf.DUMMYFUNCTION("""COMPUTED_VALUE"""),6.0)</f>
        <v>6</v>
      </c>
      <c r="AK119" s="30">
        <f>IFERROR(__xludf.DUMMYFUNCTION("""COMPUTED_VALUE"""),2.0)</f>
        <v>2</v>
      </c>
      <c r="AL119" s="29">
        <f>IFERROR(__xludf.DUMMYFUNCTION("""COMPUTED_VALUE"""),0.0)</f>
        <v>0</v>
      </c>
      <c r="AM119" s="30">
        <f>IFERROR(__xludf.DUMMYFUNCTION("""COMPUTED_VALUE"""),10.0)</f>
        <v>10</v>
      </c>
      <c r="AN119" s="30">
        <f>IFERROR(__xludf.DUMMYFUNCTION("""COMPUTED_VALUE"""),2.0)</f>
        <v>2</v>
      </c>
      <c r="AO119" s="32">
        <f>IFERROR(__xludf.DUMMYFUNCTION("""COMPUTED_VALUE"""),2.0)</f>
        <v>2</v>
      </c>
      <c r="AP119" s="30">
        <f>IFERROR(__xludf.DUMMYFUNCTION("""COMPUTED_VALUE"""),5.0)</f>
        <v>5</v>
      </c>
      <c r="AQ119" s="30">
        <f>IFERROR(__xludf.DUMMYFUNCTION("""COMPUTED_VALUE"""),30.0)</f>
        <v>30</v>
      </c>
      <c r="AR119" s="30">
        <f>IFERROR(__xludf.DUMMYFUNCTION("""COMPUTED_VALUE"""),2.0)</f>
        <v>2</v>
      </c>
      <c r="AS119" s="29">
        <f>IFERROR(__xludf.DUMMYFUNCTION("""COMPUTED_VALUE"""),2.0)</f>
        <v>2</v>
      </c>
      <c r="AT119" s="29">
        <f>IFERROR(__xludf.DUMMYFUNCTION("""COMPUTED_VALUE"""),0.0)</f>
        <v>0</v>
      </c>
    </row>
    <row r="120">
      <c r="A120" s="33" t="str">
        <f>IFERROR(__xludf.DUMMYFUNCTION("""COMPUTED_VALUE"""),"Михайлова Анна")</f>
        <v>Михайлова Анна</v>
      </c>
      <c r="B120" s="29">
        <f>IFERROR(__xludf.DUMMYFUNCTION("""COMPUTED_VALUE"""),136.0)</f>
        <v>136</v>
      </c>
      <c r="C120" s="30">
        <f>IFERROR(__xludf.DUMMYFUNCTION("""COMPUTED_VALUE"""),26.0)</f>
        <v>26</v>
      </c>
      <c r="D120" s="30">
        <f>IFERROR(__xludf.DUMMYFUNCTION("""COMPUTED_VALUE"""),26.0)</f>
        <v>26</v>
      </c>
      <c r="E120" s="30">
        <f>IFERROR(__xludf.DUMMYFUNCTION("""COMPUTED_VALUE"""),36.0)</f>
        <v>36</v>
      </c>
      <c r="F120" s="29">
        <f>IFERROR(__xludf.DUMMYFUNCTION("""COMPUTED_VALUE"""),48.0)</f>
        <v>48</v>
      </c>
      <c r="G120" s="30">
        <f>IFERROR(__xludf.DUMMYFUNCTION("""COMPUTED_VALUE"""),22.0)</f>
        <v>22</v>
      </c>
      <c r="H120" s="30">
        <f>IFERROR(__xludf.DUMMYFUNCTION("""COMPUTED_VALUE"""),4.0)</f>
        <v>4</v>
      </c>
      <c r="I120" s="30">
        <f>IFERROR(__xludf.DUMMYFUNCTION("""COMPUTED_VALUE"""),12.0)</f>
        <v>12</v>
      </c>
      <c r="J120" s="30">
        <f>IFERROR(__xludf.DUMMYFUNCTION("""COMPUTED_VALUE"""),14.0)</f>
        <v>14</v>
      </c>
      <c r="K120" s="30">
        <f>IFERROR(__xludf.DUMMYFUNCTION("""COMPUTED_VALUE"""),7.0)</f>
        <v>7</v>
      </c>
      <c r="L120" s="30">
        <f>IFERROR(__xludf.DUMMYFUNCTION("""COMPUTED_VALUE"""),12.0)</f>
        <v>12</v>
      </c>
      <c r="M120" s="30">
        <f>IFERROR(__xludf.DUMMYFUNCTION("""COMPUTED_VALUE"""),17.0)</f>
        <v>17</v>
      </c>
      <c r="N120" s="30">
        <f>IFERROR(__xludf.DUMMYFUNCTION("""COMPUTED_VALUE"""),12.0)</f>
        <v>12</v>
      </c>
      <c r="O120" s="30">
        <f>IFERROR(__xludf.DUMMYFUNCTION("""COMPUTED_VALUE"""),2.0)</f>
        <v>2</v>
      </c>
      <c r="P120" s="29">
        <f>IFERROR(__xludf.DUMMYFUNCTION("""COMPUTED_VALUE"""),34.0)</f>
        <v>34</v>
      </c>
      <c r="Q120" s="30">
        <f>IFERROR(__xludf.DUMMYFUNCTION("""COMPUTED_VALUE"""),10.0)</f>
        <v>10</v>
      </c>
      <c r="R120" s="30">
        <f>IFERROR(__xludf.DUMMYFUNCTION("""COMPUTED_VALUE"""),10.0)</f>
        <v>10</v>
      </c>
      <c r="S120" s="30">
        <f>IFERROR(__xludf.DUMMYFUNCTION("""COMPUTED_VALUE"""),2.0)</f>
        <v>2</v>
      </c>
      <c r="T120" s="31">
        <f>IFERROR(__xludf.DUMMYFUNCTION("""COMPUTED_VALUE"""),2.0)</f>
        <v>2</v>
      </c>
      <c r="U120" s="29">
        <f>IFERROR(__xludf.DUMMYFUNCTION("""COMPUTED_VALUE"""),2.0)</f>
        <v>2</v>
      </c>
      <c r="V120" s="30">
        <f>IFERROR(__xludf.DUMMYFUNCTION("""COMPUTED_VALUE"""),10.0)</f>
        <v>10</v>
      </c>
      <c r="W120" s="29">
        <f>IFERROR(__xludf.DUMMYFUNCTION("""COMPUTED_VALUE"""),2.0)</f>
        <v>2</v>
      </c>
      <c r="X120" s="30">
        <f>IFERROR(__xludf.DUMMYFUNCTION("""COMPUTED_VALUE"""),2.0)</f>
        <v>2</v>
      </c>
      <c r="Y120" s="30">
        <f>IFERROR(__xludf.DUMMYFUNCTION("""COMPUTED_VALUE"""),3.0)</f>
        <v>3</v>
      </c>
      <c r="Z120" s="30">
        <f>IFERROR(__xludf.DUMMYFUNCTION("""COMPUTED_VALUE"""),5.0)</f>
        <v>5</v>
      </c>
      <c r="AA120" s="30">
        <f>IFERROR(__xludf.DUMMYFUNCTION("""COMPUTED_VALUE"""),2.0)</f>
        <v>2</v>
      </c>
      <c r="AB120" s="30">
        <f>IFERROR(__xludf.DUMMYFUNCTION("""COMPUTED_VALUE"""),2.0)</f>
        <v>2</v>
      </c>
      <c r="AC120" s="31">
        <f>IFERROR(__xludf.DUMMYFUNCTION("""COMPUTED_VALUE"""),5.0)</f>
        <v>5</v>
      </c>
      <c r="AD120" s="29">
        <f>IFERROR(__xludf.DUMMYFUNCTION("""COMPUTED_VALUE"""),2.0)</f>
        <v>2</v>
      </c>
      <c r="AE120" s="30">
        <f>IFERROR(__xludf.DUMMYFUNCTION("""COMPUTED_VALUE"""),5.0)</f>
        <v>5</v>
      </c>
      <c r="AF120" s="30">
        <f>IFERROR(__xludf.DUMMYFUNCTION("""COMPUTED_VALUE"""),2.0)</f>
        <v>2</v>
      </c>
      <c r="AG120" s="30">
        <f>IFERROR(__xludf.DUMMYFUNCTION("""COMPUTED_VALUE"""),3.0)</f>
        <v>3</v>
      </c>
      <c r="AH120" s="30">
        <f>IFERROR(__xludf.DUMMYFUNCTION("""COMPUTED_VALUE"""),2.0)</f>
        <v>2</v>
      </c>
      <c r="AI120" s="31">
        <f>IFERROR(__xludf.DUMMYFUNCTION("""COMPUTED_VALUE"""),5.0)</f>
        <v>5</v>
      </c>
      <c r="AJ120" s="30">
        <f>IFERROR(__xludf.DUMMYFUNCTION("""COMPUTED_VALUE"""),8.0)</f>
        <v>8</v>
      </c>
      <c r="AK120" s="30">
        <f>IFERROR(__xludf.DUMMYFUNCTION("""COMPUTED_VALUE"""),2.0)</f>
        <v>2</v>
      </c>
      <c r="AL120" s="29">
        <f>IFERROR(__xludf.DUMMYFUNCTION("""COMPUTED_VALUE"""),2.0)</f>
        <v>2</v>
      </c>
      <c r="AM120" s="30">
        <f>IFERROR(__xludf.DUMMYFUNCTION("""COMPUTED_VALUE"""),10.0)</f>
        <v>10</v>
      </c>
      <c r="AN120" s="30">
        <f>IFERROR(__xludf.DUMMYFUNCTION("""COMPUTED_VALUE"""),2.0)</f>
        <v>2</v>
      </c>
      <c r="AO120" s="32">
        <f>IFERROR(__xludf.DUMMYFUNCTION("""COMPUTED_VALUE"""),2.0)</f>
        <v>2</v>
      </c>
      <c r="AP120" s="30">
        <f>IFERROR(__xludf.DUMMYFUNCTION("""COMPUTED_VALUE"""),5.0)</f>
        <v>5</v>
      </c>
      <c r="AQ120" s="30">
        <f>IFERROR(__xludf.DUMMYFUNCTION("""COMPUTED_VALUE"""),25.0)</f>
        <v>25</v>
      </c>
      <c r="AR120" s="30">
        <f>IFERROR(__xludf.DUMMYFUNCTION("""COMPUTED_VALUE"""),2.0)</f>
        <v>2</v>
      </c>
      <c r="AS120" s="29">
        <f>IFERROR(__xludf.DUMMYFUNCTION("""COMPUTED_VALUE"""),2.0)</f>
        <v>2</v>
      </c>
      <c r="AT120" s="29">
        <f>IFERROR(__xludf.DUMMYFUNCTION("""COMPUTED_VALUE"""),0.0)</f>
        <v>0</v>
      </c>
    </row>
    <row r="121">
      <c r="A121" s="33" t="str">
        <f>IFERROR(__xludf.DUMMYFUNCTION("""COMPUTED_VALUE"""),"Дудченко Марк")</f>
        <v>Дудченко Марк</v>
      </c>
      <c r="B121" s="29">
        <f>IFERROR(__xludf.DUMMYFUNCTION("""COMPUTED_VALUE"""),58.0)</f>
        <v>58</v>
      </c>
      <c r="C121" s="30">
        <f>IFERROR(__xludf.DUMMYFUNCTION("""COMPUTED_VALUE"""),22.0)</f>
        <v>22</v>
      </c>
      <c r="D121" s="30">
        <f>IFERROR(__xludf.DUMMYFUNCTION("""COMPUTED_VALUE"""),16.0)</f>
        <v>16</v>
      </c>
      <c r="E121" s="30">
        <f>IFERROR(__xludf.DUMMYFUNCTION("""COMPUTED_VALUE"""),15.0)</f>
        <v>15</v>
      </c>
      <c r="F121" s="29">
        <f>IFERROR(__xludf.DUMMYFUNCTION("""COMPUTED_VALUE"""),5.0)</f>
        <v>5</v>
      </c>
      <c r="G121" s="30">
        <f>IFERROR(__xludf.DUMMYFUNCTION("""COMPUTED_VALUE"""),22.0)</f>
        <v>22</v>
      </c>
      <c r="H121" s="30">
        <f>IFERROR(__xludf.DUMMYFUNCTION("""COMPUTED_VALUE"""),0.0)</f>
        <v>0</v>
      </c>
      <c r="I121" s="30">
        <f>IFERROR(__xludf.DUMMYFUNCTION("""COMPUTED_VALUE"""),12.0)</f>
        <v>12</v>
      </c>
      <c r="J121" s="30">
        <f>IFERROR(__xludf.DUMMYFUNCTION("""COMPUTED_VALUE"""),4.0)</f>
        <v>4</v>
      </c>
      <c r="K121" s="30">
        <f>IFERROR(__xludf.DUMMYFUNCTION("""COMPUTED_VALUE"""),5.0)</f>
        <v>5</v>
      </c>
      <c r="L121" s="30">
        <f>IFERROR(__xludf.DUMMYFUNCTION("""COMPUTED_VALUE"""),5.0)</f>
        <v>5</v>
      </c>
      <c r="M121" s="30">
        <f>IFERROR(__xludf.DUMMYFUNCTION("""COMPUTED_VALUE"""),5.0)</f>
        <v>5</v>
      </c>
      <c r="N121" s="30">
        <f>IFERROR(__xludf.DUMMYFUNCTION("""COMPUTED_VALUE"""),0.0)</f>
        <v>0</v>
      </c>
      <c r="O121" s="30">
        <f>IFERROR(__xludf.DUMMYFUNCTION("""COMPUTED_VALUE"""),0.0)</f>
        <v>0</v>
      </c>
      <c r="P121" s="29">
        <f>IFERROR(__xludf.DUMMYFUNCTION("""COMPUTED_VALUE"""),5.0)</f>
        <v>5</v>
      </c>
      <c r="Q121" s="30">
        <f>IFERROR(__xludf.DUMMYFUNCTION("""COMPUTED_VALUE"""),10.0)</f>
        <v>10</v>
      </c>
      <c r="R121" s="30">
        <f>IFERROR(__xludf.DUMMYFUNCTION("""COMPUTED_VALUE"""),10.0)</f>
        <v>10</v>
      </c>
      <c r="S121" s="30">
        <f>IFERROR(__xludf.DUMMYFUNCTION("""COMPUTED_VALUE"""),2.0)</f>
        <v>2</v>
      </c>
      <c r="T121" s="31">
        <f>IFERROR(__xludf.DUMMYFUNCTION("""COMPUTED_VALUE"""),0.0)</f>
        <v>0</v>
      </c>
      <c r="U121" s="29">
        <f>IFERROR(__xludf.DUMMYFUNCTION("""COMPUTED_VALUE"""),0.0)</f>
        <v>0</v>
      </c>
      <c r="V121" s="30">
        <f>IFERROR(__xludf.DUMMYFUNCTION("""COMPUTED_VALUE"""),10.0)</f>
        <v>10</v>
      </c>
      <c r="W121" s="29">
        <f>IFERROR(__xludf.DUMMYFUNCTION("""COMPUTED_VALUE"""),2.0)</f>
        <v>2</v>
      </c>
      <c r="X121" s="30">
        <f>IFERROR(__xludf.DUMMYFUNCTION("""COMPUTED_VALUE"""),2.0)</f>
        <v>2</v>
      </c>
      <c r="Y121" s="30">
        <f>IFERROR(__xludf.DUMMYFUNCTION("""COMPUTED_VALUE"""),2.0)</f>
        <v>2</v>
      </c>
      <c r="Z121" s="30">
        <f>IFERROR(__xludf.DUMMYFUNCTION("""COMPUTED_VALUE"""),0.0)</f>
        <v>0</v>
      </c>
      <c r="AA121" s="30">
        <f>IFERROR(__xludf.DUMMYFUNCTION("""COMPUTED_VALUE"""),0.0)</f>
        <v>0</v>
      </c>
      <c r="AB121" s="30">
        <f>IFERROR(__xludf.DUMMYFUNCTION("""COMPUTED_VALUE"""),0.0)</f>
        <v>0</v>
      </c>
      <c r="AC121" s="31">
        <f>IFERROR(__xludf.DUMMYFUNCTION("""COMPUTED_VALUE"""),5.0)</f>
        <v>5</v>
      </c>
      <c r="AD121" s="29">
        <f>IFERROR(__xludf.DUMMYFUNCTION("""COMPUTED_VALUE"""),0.0)</f>
        <v>0</v>
      </c>
      <c r="AE121" s="30">
        <f>IFERROR(__xludf.DUMMYFUNCTION("""COMPUTED_VALUE"""),5.0)</f>
        <v>5</v>
      </c>
      <c r="AF121" s="30">
        <f>IFERROR(__xludf.DUMMYFUNCTION("""COMPUTED_VALUE"""),0.0)</f>
        <v>0</v>
      </c>
      <c r="AG121" s="30">
        <f>IFERROR(__xludf.DUMMYFUNCTION("""COMPUTED_VALUE"""),0.0)</f>
        <v>0</v>
      </c>
      <c r="AH121" s="30">
        <f>IFERROR(__xludf.DUMMYFUNCTION("""COMPUTED_VALUE"""),0.0)</f>
        <v>0</v>
      </c>
      <c r="AI121" s="31">
        <f>IFERROR(__xludf.DUMMYFUNCTION("""COMPUTED_VALUE"""),5.0)</f>
        <v>5</v>
      </c>
      <c r="AJ121" s="30">
        <f>IFERROR(__xludf.DUMMYFUNCTION("""COMPUTED_VALUE"""),0.0)</f>
        <v>0</v>
      </c>
      <c r="AK121" s="30">
        <f>IFERROR(__xludf.DUMMYFUNCTION("""COMPUTED_VALUE"""),0.0)</f>
        <v>0</v>
      </c>
      <c r="AL121" s="29">
        <f>IFERROR(__xludf.DUMMYFUNCTION("""COMPUTED_VALUE"""),0.0)</f>
        <v>0</v>
      </c>
      <c r="AM121" s="30">
        <f>IFERROR(__xludf.DUMMYFUNCTION("""COMPUTED_VALUE"""),0.0)</f>
        <v>0</v>
      </c>
      <c r="AN121" s="30">
        <f>IFERROR(__xludf.DUMMYFUNCTION("""COMPUTED_VALUE"""),0.0)</f>
        <v>0</v>
      </c>
      <c r="AO121" s="32">
        <f>IFERROR(__xludf.DUMMYFUNCTION("""COMPUTED_VALUE"""),0.0)</f>
        <v>0</v>
      </c>
      <c r="AP121" s="30">
        <f>IFERROR(__xludf.DUMMYFUNCTION("""COMPUTED_VALUE"""),5.0)</f>
        <v>5</v>
      </c>
      <c r="AQ121" s="30">
        <f>IFERROR(__xludf.DUMMYFUNCTION("""COMPUTED_VALUE"""),0.0)</f>
        <v>0</v>
      </c>
      <c r="AR121" s="30">
        <f>IFERROR(__xludf.DUMMYFUNCTION("""COMPUTED_VALUE"""),0.0)</f>
        <v>0</v>
      </c>
      <c r="AS121" s="29">
        <f>IFERROR(__xludf.DUMMYFUNCTION("""COMPUTED_VALUE"""),0.0)</f>
        <v>0</v>
      </c>
      <c r="AT121" s="29">
        <f>IFERROR(__xludf.DUMMYFUNCTION("""COMPUTED_VALUE"""),0.0)</f>
        <v>0</v>
      </c>
    </row>
    <row r="122">
      <c r="A122" s="33" t="str">
        <f>IFERROR(__xludf.DUMMYFUNCTION("""COMPUTED_VALUE"""),"Павловская Рита")</f>
        <v>Павловская Рита</v>
      </c>
      <c r="B122" s="29">
        <f>IFERROR(__xludf.DUMMYFUNCTION("""COMPUTED_VALUE"""),125.0)</f>
        <v>125</v>
      </c>
      <c r="C122" s="30">
        <f>IFERROR(__xludf.DUMMYFUNCTION("""COMPUTED_VALUE"""),26.0)</f>
        <v>26</v>
      </c>
      <c r="D122" s="30">
        <f>IFERROR(__xludf.DUMMYFUNCTION("""COMPUTED_VALUE"""),9.0)</f>
        <v>9</v>
      </c>
      <c r="E122" s="30">
        <f>IFERROR(__xludf.DUMMYFUNCTION("""COMPUTED_VALUE"""),36.0)</f>
        <v>36</v>
      </c>
      <c r="F122" s="29">
        <f>IFERROR(__xludf.DUMMYFUNCTION("""COMPUTED_VALUE"""),54.0)</f>
        <v>54</v>
      </c>
      <c r="G122" s="30">
        <f>IFERROR(__xludf.DUMMYFUNCTION("""COMPUTED_VALUE"""),22.0)</f>
        <v>22</v>
      </c>
      <c r="H122" s="30">
        <f>IFERROR(__xludf.DUMMYFUNCTION("""COMPUTED_VALUE"""),4.0)</f>
        <v>4</v>
      </c>
      <c r="I122" s="30">
        <f>IFERROR(__xludf.DUMMYFUNCTION("""COMPUTED_VALUE"""),0.0)</f>
        <v>0</v>
      </c>
      <c r="J122" s="30">
        <f>IFERROR(__xludf.DUMMYFUNCTION("""COMPUTED_VALUE"""),9.0)</f>
        <v>9</v>
      </c>
      <c r="K122" s="30">
        <f>IFERROR(__xludf.DUMMYFUNCTION("""COMPUTED_VALUE"""),7.0)</f>
        <v>7</v>
      </c>
      <c r="L122" s="30">
        <f>IFERROR(__xludf.DUMMYFUNCTION("""COMPUTED_VALUE"""),12.0)</f>
        <v>12</v>
      </c>
      <c r="M122" s="30">
        <f>IFERROR(__xludf.DUMMYFUNCTION("""COMPUTED_VALUE"""),17.0)</f>
        <v>17</v>
      </c>
      <c r="N122" s="30">
        <f>IFERROR(__xludf.DUMMYFUNCTION("""COMPUTED_VALUE"""),12.0)</f>
        <v>12</v>
      </c>
      <c r="O122" s="30">
        <f>IFERROR(__xludf.DUMMYFUNCTION("""COMPUTED_VALUE"""),2.0)</f>
        <v>2</v>
      </c>
      <c r="P122" s="29">
        <f>IFERROR(__xludf.DUMMYFUNCTION("""COMPUTED_VALUE"""),40.0)</f>
        <v>40</v>
      </c>
      <c r="Q122" s="30">
        <f>IFERROR(__xludf.DUMMYFUNCTION("""COMPUTED_VALUE"""),10.0)</f>
        <v>10</v>
      </c>
      <c r="R122" s="30">
        <f>IFERROR(__xludf.DUMMYFUNCTION("""COMPUTED_VALUE"""),10.0)</f>
        <v>10</v>
      </c>
      <c r="S122" s="30">
        <f>IFERROR(__xludf.DUMMYFUNCTION("""COMPUTED_VALUE"""),2.0)</f>
        <v>2</v>
      </c>
      <c r="T122" s="31">
        <f>IFERROR(__xludf.DUMMYFUNCTION("""COMPUTED_VALUE"""),2.0)</f>
        <v>2</v>
      </c>
      <c r="U122" s="29">
        <f>IFERROR(__xludf.DUMMYFUNCTION("""COMPUTED_VALUE"""),2.0)</f>
        <v>2</v>
      </c>
      <c r="V122" s="30">
        <f>IFERROR(__xludf.DUMMYFUNCTION("""COMPUTED_VALUE"""),0.0)</f>
        <v>0</v>
      </c>
      <c r="W122" s="29">
        <f>IFERROR(__xludf.DUMMYFUNCTION("""COMPUTED_VALUE"""),0.0)</f>
        <v>0</v>
      </c>
      <c r="X122" s="30">
        <f>IFERROR(__xludf.DUMMYFUNCTION("""COMPUTED_VALUE"""),2.0)</f>
        <v>2</v>
      </c>
      <c r="Y122" s="30">
        <f>IFERROR(__xludf.DUMMYFUNCTION("""COMPUTED_VALUE"""),3.0)</f>
        <v>3</v>
      </c>
      <c r="Z122" s="30">
        <f>IFERROR(__xludf.DUMMYFUNCTION("""COMPUTED_VALUE"""),0.0)</f>
        <v>0</v>
      </c>
      <c r="AA122" s="30">
        <f>IFERROR(__xludf.DUMMYFUNCTION("""COMPUTED_VALUE"""),2.0)</f>
        <v>2</v>
      </c>
      <c r="AB122" s="30">
        <f>IFERROR(__xludf.DUMMYFUNCTION("""COMPUTED_VALUE"""),2.0)</f>
        <v>2</v>
      </c>
      <c r="AC122" s="31">
        <f>IFERROR(__xludf.DUMMYFUNCTION("""COMPUTED_VALUE"""),5.0)</f>
        <v>5</v>
      </c>
      <c r="AD122" s="29">
        <f>IFERROR(__xludf.DUMMYFUNCTION("""COMPUTED_VALUE"""),2.0)</f>
        <v>2</v>
      </c>
      <c r="AE122" s="30">
        <f>IFERROR(__xludf.DUMMYFUNCTION("""COMPUTED_VALUE"""),5.0)</f>
        <v>5</v>
      </c>
      <c r="AF122" s="30">
        <f>IFERROR(__xludf.DUMMYFUNCTION("""COMPUTED_VALUE"""),2.0)</f>
        <v>2</v>
      </c>
      <c r="AG122" s="30">
        <f>IFERROR(__xludf.DUMMYFUNCTION("""COMPUTED_VALUE"""),3.0)</f>
        <v>3</v>
      </c>
      <c r="AH122" s="30">
        <f>IFERROR(__xludf.DUMMYFUNCTION("""COMPUTED_VALUE"""),2.0)</f>
        <v>2</v>
      </c>
      <c r="AI122" s="31">
        <f>IFERROR(__xludf.DUMMYFUNCTION("""COMPUTED_VALUE"""),5.0)</f>
        <v>5</v>
      </c>
      <c r="AJ122" s="30">
        <f>IFERROR(__xludf.DUMMYFUNCTION("""COMPUTED_VALUE"""),8.0)</f>
        <v>8</v>
      </c>
      <c r="AK122" s="30">
        <f>IFERROR(__xludf.DUMMYFUNCTION("""COMPUTED_VALUE"""),2.0)</f>
        <v>2</v>
      </c>
      <c r="AL122" s="29">
        <f>IFERROR(__xludf.DUMMYFUNCTION("""COMPUTED_VALUE"""),2.0)</f>
        <v>2</v>
      </c>
      <c r="AM122" s="30">
        <f>IFERROR(__xludf.DUMMYFUNCTION("""COMPUTED_VALUE"""),10.0)</f>
        <v>10</v>
      </c>
      <c r="AN122" s="30">
        <f>IFERROR(__xludf.DUMMYFUNCTION("""COMPUTED_VALUE"""),2.0)</f>
        <v>2</v>
      </c>
      <c r="AO122" s="32">
        <f>IFERROR(__xludf.DUMMYFUNCTION("""COMPUTED_VALUE"""),2.0)</f>
        <v>2</v>
      </c>
      <c r="AP122" s="30">
        <f>IFERROR(__xludf.DUMMYFUNCTION("""COMPUTED_VALUE"""),5.0)</f>
        <v>5</v>
      </c>
      <c r="AQ122" s="30">
        <f>IFERROR(__xludf.DUMMYFUNCTION("""COMPUTED_VALUE"""),31.0)</f>
        <v>31</v>
      </c>
      <c r="AR122" s="30">
        <f>IFERROR(__xludf.DUMMYFUNCTION("""COMPUTED_VALUE"""),2.0)</f>
        <v>2</v>
      </c>
      <c r="AS122" s="29">
        <f>IFERROR(__xludf.DUMMYFUNCTION("""COMPUTED_VALUE"""),2.0)</f>
        <v>2</v>
      </c>
      <c r="AT122" s="29">
        <f>IFERROR(__xludf.DUMMYFUNCTION("""COMPUTED_VALUE"""),0.0)</f>
        <v>0</v>
      </c>
    </row>
    <row r="123">
      <c r="A123" s="33" t="str">
        <f>IFERROR(__xludf.DUMMYFUNCTION("""COMPUTED_VALUE"""),"Пеньков Роман")</f>
        <v>Пеньков Роман</v>
      </c>
      <c r="B123" s="29">
        <f>IFERROR(__xludf.DUMMYFUNCTION("""COMPUTED_VALUE"""),133.0)</f>
        <v>133</v>
      </c>
      <c r="C123" s="30">
        <f>IFERROR(__xludf.DUMMYFUNCTION("""COMPUTED_VALUE"""),26.0)</f>
        <v>26</v>
      </c>
      <c r="D123" s="30">
        <f>IFERROR(__xludf.DUMMYFUNCTION("""COMPUTED_VALUE"""),25.0)</f>
        <v>25</v>
      </c>
      <c r="E123" s="30">
        <f>IFERROR(__xludf.DUMMYFUNCTION("""COMPUTED_VALUE"""),34.0)</f>
        <v>34</v>
      </c>
      <c r="F123" s="29">
        <f>IFERROR(__xludf.DUMMYFUNCTION("""COMPUTED_VALUE"""),48.0)</f>
        <v>48</v>
      </c>
      <c r="G123" s="30">
        <f>IFERROR(__xludf.DUMMYFUNCTION("""COMPUTED_VALUE"""),22.0)</f>
        <v>22</v>
      </c>
      <c r="H123" s="30">
        <f>IFERROR(__xludf.DUMMYFUNCTION("""COMPUTED_VALUE"""),4.0)</f>
        <v>4</v>
      </c>
      <c r="I123" s="30">
        <f>IFERROR(__xludf.DUMMYFUNCTION("""COMPUTED_VALUE"""),12.0)</f>
        <v>12</v>
      </c>
      <c r="J123" s="30">
        <f>IFERROR(__xludf.DUMMYFUNCTION("""COMPUTED_VALUE"""),13.0)</f>
        <v>13</v>
      </c>
      <c r="K123" s="30">
        <f>IFERROR(__xludf.DUMMYFUNCTION("""COMPUTED_VALUE"""),7.0)</f>
        <v>7</v>
      </c>
      <c r="L123" s="30">
        <f>IFERROR(__xludf.DUMMYFUNCTION("""COMPUTED_VALUE"""),12.0)</f>
        <v>12</v>
      </c>
      <c r="M123" s="30">
        <f>IFERROR(__xludf.DUMMYFUNCTION("""COMPUTED_VALUE"""),15.0)</f>
        <v>15</v>
      </c>
      <c r="N123" s="30">
        <f>IFERROR(__xludf.DUMMYFUNCTION("""COMPUTED_VALUE"""),12.0)</f>
        <v>12</v>
      </c>
      <c r="O123" s="30">
        <f>IFERROR(__xludf.DUMMYFUNCTION("""COMPUTED_VALUE"""),2.0)</f>
        <v>2</v>
      </c>
      <c r="P123" s="29">
        <f>IFERROR(__xludf.DUMMYFUNCTION("""COMPUTED_VALUE"""),34.0)</f>
        <v>34</v>
      </c>
      <c r="Q123" s="30">
        <f>IFERROR(__xludf.DUMMYFUNCTION("""COMPUTED_VALUE"""),10.0)</f>
        <v>10</v>
      </c>
      <c r="R123" s="30">
        <f>IFERROR(__xludf.DUMMYFUNCTION("""COMPUTED_VALUE"""),10.0)</f>
        <v>10</v>
      </c>
      <c r="S123" s="30">
        <f>IFERROR(__xludf.DUMMYFUNCTION("""COMPUTED_VALUE"""),2.0)</f>
        <v>2</v>
      </c>
      <c r="T123" s="31">
        <f>IFERROR(__xludf.DUMMYFUNCTION("""COMPUTED_VALUE"""),2.0)</f>
        <v>2</v>
      </c>
      <c r="U123" s="29">
        <f>IFERROR(__xludf.DUMMYFUNCTION("""COMPUTED_VALUE"""),2.0)</f>
        <v>2</v>
      </c>
      <c r="V123" s="30">
        <f>IFERROR(__xludf.DUMMYFUNCTION("""COMPUTED_VALUE"""),10.0)</f>
        <v>10</v>
      </c>
      <c r="W123" s="29">
        <f>IFERROR(__xludf.DUMMYFUNCTION("""COMPUTED_VALUE"""),2.0)</f>
        <v>2</v>
      </c>
      <c r="X123" s="30">
        <f>IFERROR(__xludf.DUMMYFUNCTION("""COMPUTED_VALUE"""),2.0)</f>
        <v>2</v>
      </c>
      <c r="Y123" s="30">
        <f>IFERROR(__xludf.DUMMYFUNCTION("""COMPUTED_VALUE"""),3.0)</f>
        <v>3</v>
      </c>
      <c r="Z123" s="30">
        <f>IFERROR(__xludf.DUMMYFUNCTION("""COMPUTED_VALUE"""),4.0)</f>
        <v>4</v>
      </c>
      <c r="AA123" s="30">
        <f>IFERROR(__xludf.DUMMYFUNCTION("""COMPUTED_VALUE"""),2.0)</f>
        <v>2</v>
      </c>
      <c r="AB123" s="30">
        <f>IFERROR(__xludf.DUMMYFUNCTION("""COMPUTED_VALUE"""),2.0)</f>
        <v>2</v>
      </c>
      <c r="AC123" s="31">
        <f>IFERROR(__xludf.DUMMYFUNCTION("""COMPUTED_VALUE"""),5.0)</f>
        <v>5</v>
      </c>
      <c r="AD123" s="29">
        <f>IFERROR(__xludf.DUMMYFUNCTION("""COMPUTED_VALUE"""),2.0)</f>
        <v>2</v>
      </c>
      <c r="AE123" s="30">
        <f>IFERROR(__xludf.DUMMYFUNCTION("""COMPUTED_VALUE"""),5.0)</f>
        <v>5</v>
      </c>
      <c r="AF123" s="30">
        <f>IFERROR(__xludf.DUMMYFUNCTION("""COMPUTED_VALUE"""),2.0)</f>
        <v>2</v>
      </c>
      <c r="AG123" s="30">
        <f>IFERROR(__xludf.DUMMYFUNCTION("""COMPUTED_VALUE"""),3.0)</f>
        <v>3</v>
      </c>
      <c r="AH123" s="30">
        <f>IFERROR(__xludf.DUMMYFUNCTION("""COMPUTED_VALUE"""),2.0)</f>
        <v>2</v>
      </c>
      <c r="AI123" s="31">
        <f>IFERROR(__xludf.DUMMYFUNCTION("""COMPUTED_VALUE"""),5.0)</f>
        <v>5</v>
      </c>
      <c r="AJ123" s="30">
        <f>IFERROR(__xludf.DUMMYFUNCTION("""COMPUTED_VALUE"""),6.0)</f>
        <v>6</v>
      </c>
      <c r="AK123" s="30">
        <f>IFERROR(__xludf.DUMMYFUNCTION("""COMPUTED_VALUE"""),2.0)</f>
        <v>2</v>
      </c>
      <c r="AL123" s="29">
        <f>IFERROR(__xludf.DUMMYFUNCTION("""COMPUTED_VALUE"""),2.0)</f>
        <v>2</v>
      </c>
      <c r="AM123" s="30">
        <f>IFERROR(__xludf.DUMMYFUNCTION("""COMPUTED_VALUE"""),10.0)</f>
        <v>10</v>
      </c>
      <c r="AN123" s="30">
        <f>IFERROR(__xludf.DUMMYFUNCTION("""COMPUTED_VALUE"""),2.0)</f>
        <v>2</v>
      </c>
      <c r="AO123" s="32">
        <f>IFERROR(__xludf.DUMMYFUNCTION("""COMPUTED_VALUE"""),2.0)</f>
        <v>2</v>
      </c>
      <c r="AP123" s="30">
        <f>IFERROR(__xludf.DUMMYFUNCTION("""COMPUTED_VALUE"""),5.0)</f>
        <v>5</v>
      </c>
      <c r="AQ123" s="30">
        <f>IFERROR(__xludf.DUMMYFUNCTION("""COMPUTED_VALUE"""),25.0)</f>
        <v>25</v>
      </c>
      <c r="AR123" s="30">
        <f>IFERROR(__xludf.DUMMYFUNCTION("""COMPUTED_VALUE"""),2.0)</f>
        <v>2</v>
      </c>
      <c r="AS123" s="29">
        <f>IFERROR(__xludf.DUMMYFUNCTION("""COMPUTED_VALUE"""),2.0)</f>
        <v>2</v>
      </c>
      <c r="AT123" s="29">
        <f>IFERROR(__xludf.DUMMYFUNCTION("""COMPUTED_VALUE"""),0.0)</f>
        <v>0</v>
      </c>
    </row>
    <row r="124">
      <c r="A124" s="33" t="str">
        <f>IFERROR(__xludf.DUMMYFUNCTION("""COMPUTED_VALUE"""),"Кутовая Татьяна")</f>
        <v>Кутовая Татьяна</v>
      </c>
      <c r="B124" s="29">
        <f>IFERROR(__xludf.DUMMYFUNCTION("""COMPUTED_VALUE"""),102.0)</f>
        <v>102</v>
      </c>
      <c r="C124" s="30">
        <f>IFERROR(__xludf.DUMMYFUNCTION("""COMPUTED_VALUE"""),20.0)</f>
        <v>20</v>
      </c>
      <c r="D124" s="30">
        <f>IFERROR(__xludf.DUMMYFUNCTION("""COMPUTED_VALUE"""),26.0)</f>
        <v>26</v>
      </c>
      <c r="E124" s="30">
        <f>IFERROR(__xludf.DUMMYFUNCTION("""COMPUTED_VALUE"""),12.0)</f>
        <v>12</v>
      </c>
      <c r="F124" s="29">
        <f>IFERROR(__xludf.DUMMYFUNCTION("""COMPUTED_VALUE"""),44.0)</f>
        <v>44</v>
      </c>
      <c r="G124" s="30">
        <f>IFERROR(__xludf.DUMMYFUNCTION("""COMPUTED_VALUE"""),20.0)</f>
        <v>20</v>
      </c>
      <c r="H124" s="30">
        <f>IFERROR(__xludf.DUMMYFUNCTION("""COMPUTED_VALUE"""),0.0)</f>
        <v>0</v>
      </c>
      <c r="I124" s="30">
        <f>IFERROR(__xludf.DUMMYFUNCTION("""COMPUTED_VALUE"""),12.0)</f>
        <v>12</v>
      </c>
      <c r="J124" s="30">
        <f>IFERROR(__xludf.DUMMYFUNCTION("""COMPUTED_VALUE"""),14.0)</f>
        <v>14</v>
      </c>
      <c r="K124" s="30">
        <f>IFERROR(__xludf.DUMMYFUNCTION("""COMPUTED_VALUE"""),2.0)</f>
        <v>2</v>
      </c>
      <c r="L124" s="30">
        <f>IFERROR(__xludf.DUMMYFUNCTION("""COMPUTED_VALUE"""),10.0)</f>
        <v>10</v>
      </c>
      <c r="M124" s="30">
        <f>IFERROR(__xludf.DUMMYFUNCTION("""COMPUTED_VALUE"""),0.0)</f>
        <v>0</v>
      </c>
      <c r="N124" s="30">
        <f>IFERROR(__xludf.DUMMYFUNCTION("""COMPUTED_VALUE"""),10.0)</f>
        <v>10</v>
      </c>
      <c r="O124" s="30">
        <f>IFERROR(__xludf.DUMMYFUNCTION("""COMPUTED_VALUE"""),0.0)</f>
        <v>0</v>
      </c>
      <c r="P124" s="29">
        <f>IFERROR(__xludf.DUMMYFUNCTION("""COMPUTED_VALUE"""),34.0)</f>
        <v>34</v>
      </c>
      <c r="Q124" s="30">
        <f>IFERROR(__xludf.DUMMYFUNCTION("""COMPUTED_VALUE"""),10.0)</f>
        <v>10</v>
      </c>
      <c r="R124" s="30">
        <f>IFERROR(__xludf.DUMMYFUNCTION("""COMPUTED_VALUE"""),10.0)</f>
        <v>10</v>
      </c>
      <c r="S124" s="30">
        <f>IFERROR(__xludf.DUMMYFUNCTION("""COMPUTED_VALUE"""),0.0)</f>
        <v>0</v>
      </c>
      <c r="T124" s="31">
        <f>IFERROR(__xludf.DUMMYFUNCTION("""COMPUTED_VALUE"""),0.0)</f>
        <v>0</v>
      </c>
      <c r="U124" s="29">
        <f>IFERROR(__xludf.DUMMYFUNCTION("""COMPUTED_VALUE"""),0.0)</f>
        <v>0</v>
      </c>
      <c r="V124" s="30">
        <f>IFERROR(__xludf.DUMMYFUNCTION("""COMPUTED_VALUE"""),10.0)</f>
        <v>10</v>
      </c>
      <c r="W124" s="29">
        <f>IFERROR(__xludf.DUMMYFUNCTION("""COMPUTED_VALUE"""),2.0)</f>
        <v>2</v>
      </c>
      <c r="X124" s="30">
        <f>IFERROR(__xludf.DUMMYFUNCTION("""COMPUTED_VALUE"""),2.0)</f>
        <v>2</v>
      </c>
      <c r="Y124" s="30">
        <f>IFERROR(__xludf.DUMMYFUNCTION("""COMPUTED_VALUE"""),3.0)</f>
        <v>3</v>
      </c>
      <c r="Z124" s="30">
        <f>IFERROR(__xludf.DUMMYFUNCTION("""COMPUTED_VALUE"""),5.0)</f>
        <v>5</v>
      </c>
      <c r="AA124" s="30">
        <f>IFERROR(__xludf.DUMMYFUNCTION("""COMPUTED_VALUE"""),2.0)</f>
        <v>2</v>
      </c>
      <c r="AB124" s="30">
        <f>IFERROR(__xludf.DUMMYFUNCTION("""COMPUTED_VALUE"""),2.0)</f>
        <v>2</v>
      </c>
      <c r="AC124" s="31">
        <f>IFERROR(__xludf.DUMMYFUNCTION("""COMPUTED_VALUE"""),0.0)</f>
        <v>0</v>
      </c>
      <c r="AD124" s="29">
        <f>IFERROR(__xludf.DUMMYFUNCTION("""COMPUTED_VALUE"""),2.0)</f>
        <v>2</v>
      </c>
      <c r="AE124" s="30">
        <f>IFERROR(__xludf.DUMMYFUNCTION("""COMPUTED_VALUE"""),5.0)</f>
        <v>5</v>
      </c>
      <c r="AF124" s="30">
        <f>IFERROR(__xludf.DUMMYFUNCTION("""COMPUTED_VALUE"""),2.0)</f>
        <v>2</v>
      </c>
      <c r="AG124" s="30">
        <f>IFERROR(__xludf.DUMMYFUNCTION("""COMPUTED_VALUE"""),3.0)</f>
        <v>3</v>
      </c>
      <c r="AH124" s="30">
        <f>IFERROR(__xludf.DUMMYFUNCTION("""COMPUTED_VALUE"""),0.0)</f>
        <v>0</v>
      </c>
      <c r="AI124" s="31">
        <f>IFERROR(__xludf.DUMMYFUNCTION("""COMPUTED_VALUE"""),0.0)</f>
        <v>0</v>
      </c>
      <c r="AJ124" s="30">
        <f>IFERROR(__xludf.DUMMYFUNCTION("""COMPUTED_VALUE"""),0.0)</f>
        <v>0</v>
      </c>
      <c r="AK124" s="30">
        <f>IFERROR(__xludf.DUMMYFUNCTION("""COMPUTED_VALUE"""),0.0)</f>
        <v>0</v>
      </c>
      <c r="AL124" s="29">
        <f>IFERROR(__xludf.DUMMYFUNCTION("""COMPUTED_VALUE"""),0.0)</f>
        <v>0</v>
      </c>
      <c r="AM124" s="30">
        <f>IFERROR(__xludf.DUMMYFUNCTION("""COMPUTED_VALUE"""),10.0)</f>
        <v>10</v>
      </c>
      <c r="AN124" s="30">
        <f>IFERROR(__xludf.DUMMYFUNCTION("""COMPUTED_VALUE"""),0.0)</f>
        <v>0</v>
      </c>
      <c r="AO124" s="32">
        <f>IFERROR(__xludf.DUMMYFUNCTION("""COMPUTED_VALUE"""),0.0)</f>
        <v>0</v>
      </c>
      <c r="AP124" s="30">
        <f>IFERROR(__xludf.DUMMYFUNCTION("""COMPUTED_VALUE"""),0.0)</f>
        <v>0</v>
      </c>
      <c r="AQ124" s="30">
        <f>IFERROR(__xludf.DUMMYFUNCTION("""COMPUTED_VALUE"""),32.0)</f>
        <v>32</v>
      </c>
      <c r="AR124" s="30">
        <f>IFERROR(__xludf.DUMMYFUNCTION("""COMPUTED_VALUE"""),0.0)</f>
        <v>0</v>
      </c>
      <c r="AS124" s="29">
        <f>IFERROR(__xludf.DUMMYFUNCTION("""COMPUTED_VALUE"""),2.0)</f>
        <v>2</v>
      </c>
      <c r="AT124" s="29">
        <f>IFERROR(__xludf.DUMMYFUNCTION("""COMPUTED_VALUE"""),0.0)</f>
        <v>0</v>
      </c>
    </row>
    <row r="125">
      <c r="A125" s="33" t="str">
        <f>IFERROR(__xludf.DUMMYFUNCTION("""COMPUTED_VALUE"""),"Чувакова Олеся")</f>
        <v>Чувакова Олеся</v>
      </c>
      <c r="B125" s="29">
        <f>IFERROR(__xludf.DUMMYFUNCTION("""COMPUTED_VALUE"""),146.0)</f>
        <v>146</v>
      </c>
      <c r="C125" s="30">
        <f>IFERROR(__xludf.DUMMYFUNCTION("""COMPUTED_VALUE"""),26.0)</f>
        <v>26</v>
      </c>
      <c r="D125" s="30">
        <f>IFERROR(__xludf.DUMMYFUNCTION("""COMPUTED_VALUE"""),27.0)</f>
        <v>27</v>
      </c>
      <c r="E125" s="30">
        <f>IFERROR(__xludf.DUMMYFUNCTION("""COMPUTED_VALUE"""),37.0)</f>
        <v>37</v>
      </c>
      <c r="F125" s="29">
        <f>IFERROR(__xludf.DUMMYFUNCTION("""COMPUTED_VALUE"""),56.0)</f>
        <v>56</v>
      </c>
      <c r="G125" s="30">
        <f>IFERROR(__xludf.DUMMYFUNCTION("""COMPUTED_VALUE"""),22.0)</f>
        <v>22</v>
      </c>
      <c r="H125" s="30">
        <f>IFERROR(__xludf.DUMMYFUNCTION("""COMPUTED_VALUE"""),4.0)</f>
        <v>4</v>
      </c>
      <c r="I125" s="30">
        <f>IFERROR(__xludf.DUMMYFUNCTION("""COMPUTED_VALUE"""),12.0)</f>
        <v>12</v>
      </c>
      <c r="J125" s="30">
        <f>IFERROR(__xludf.DUMMYFUNCTION("""COMPUTED_VALUE"""),15.0)</f>
        <v>15</v>
      </c>
      <c r="K125" s="30">
        <f>IFERROR(__xludf.DUMMYFUNCTION("""COMPUTED_VALUE"""),7.0)</f>
        <v>7</v>
      </c>
      <c r="L125" s="30">
        <f>IFERROR(__xludf.DUMMYFUNCTION("""COMPUTED_VALUE"""),12.0)</f>
        <v>12</v>
      </c>
      <c r="M125" s="30">
        <f>IFERROR(__xludf.DUMMYFUNCTION("""COMPUTED_VALUE"""),18.0)</f>
        <v>18</v>
      </c>
      <c r="N125" s="30">
        <f>IFERROR(__xludf.DUMMYFUNCTION("""COMPUTED_VALUE"""),12.0)</f>
        <v>12</v>
      </c>
      <c r="O125" s="30">
        <f>IFERROR(__xludf.DUMMYFUNCTION("""COMPUTED_VALUE"""),2.0)</f>
        <v>2</v>
      </c>
      <c r="P125" s="29">
        <f>IFERROR(__xludf.DUMMYFUNCTION("""COMPUTED_VALUE"""),42.0)</f>
        <v>42</v>
      </c>
      <c r="Q125" s="30">
        <f>IFERROR(__xludf.DUMMYFUNCTION("""COMPUTED_VALUE"""),10.0)</f>
        <v>10</v>
      </c>
      <c r="R125" s="30">
        <f>IFERROR(__xludf.DUMMYFUNCTION("""COMPUTED_VALUE"""),10.0)</f>
        <v>10</v>
      </c>
      <c r="S125" s="30">
        <f>IFERROR(__xludf.DUMMYFUNCTION("""COMPUTED_VALUE"""),2.0)</f>
        <v>2</v>
      </c>
      <c r="T125" s="31">
        <f>IFERROR(__xludf.DUMMYFUNCTION("""COMPUTED_VALUE"""),2.0)</f>
        <v>2</v>
      </c>
      <c r="U125" s="29">
        <f>IFERROR(__xludf.DUMMYFUNCTION("""COMPUTED_VALUE"""),2.0)</f>
        <v>2</v>
      </c>
      <c r="V125" s="30">
        <f>IFERROR(__xludf.DUMMYFUNCTION("""COMPUTED_VALUE"""),10.0)</f>
        <v>10</v>
      </c>
      <c r="W125" s="29">
        <f>IFERROR(__xludf.DUMMYFUNCTION("""COMPUTED_VALUE"""),2.0)</f>
        <v>2</v>
      </c>
      <c r="X125" s="30">
        <f>IFERROR(__xludf.DUMMYFUNCTION("""COMPUTED_VALUE"""),2.0)</f>
        <v>2</v>
      </c>
      <c r="Y125" s="30">
        <f>IFERROR(__xludf.DUMMYFUNCTION("""COMPUTED_VALUE"""),3.0)</f>
        <v>3</v>
      </c>
      <c r="Z125" s="30">
        <f>IFERROR(__xludf.DUMMYFUNCTION("""COMPUTED_VALUE"""),6.0)</f>
        <v>6</v>
      </c>
      <c r="AA125" s="30">
        <f>IFERROR(__xludf.DUMMYFUNCTION("""COMPUTED_VALUE"""),2.0)</f>
        <v>2</v>
      </c>
      <c r="AB125" s="30">
        <f>IFERROR(__xludf.DUMMYFUNCTION("""COMPUTED_VALUE"""),2.0)</f>
        <v>2</v>
      </c>
      <c r="AC125" s="31">
        <f>IFERROR(__xludf.DUMMYFUNCTION("""COMPUTED_VALUE"""),5.0)</f>
        <v>5</v>
      </c>
      <c r="AD125" s="29">
        <f>IFERROR(__xludf.DUMMYFUNCTION("""COMPUTED_VALUE"""),2.0)</f>
        <v>2</v>
      </c>
      <c r="AE125" s="30">
        <f>IFERROR(__xludf.DUMMYFUNCTION("""COMPUTED_VALUE"""),5.0)</f>
        <v>5</v>
      </c>
      <c r="AF125" s="30">
        <f>IFERROR(__xludf.DUMMYFUNCTION("""COMPUTED_VALUE"""),2.0)</f>
        <v>2</v>
      </c>
      <c r="AG125" s="30">
        <f>IFERROR(__xludf.DUMMYFUNCTION("""COMPUTED_VALUE"""),3.0)</f>
        <v>3</v>
      </c>
      <c r="AH125" s="30">
        <f>IFERROR(__xludf.DUMMYFUNCTION("""COMPUTED_VALUE"""),2.0)</f>
        <v>2</v>
      </c>
      <c r="AI125" s="31">
        <f>IFERROR(__xludf.DUMMYFUNCTION("""COMPUTED_VALUE"""),5.0)</f>
        <v>5</v>
      </c>
      <c r="AJ125" s="30">
        <f>IFERROR(__xludf.DUMMYFUNCTION("""COMPUTED_VALUE"""),9.0)</f>
        <v>9</v>
      </c>
      <c r="AK125" s="30">
        <f>IFERROR(__xludf.DUMMYFUNCTION("""COMPUTED_VALUE"""),2.0)</f>
        <v>2</v>
      </c>
      <c r="AL125" s="29">
        <f>IFERROR(__xludf.DUMMYFUNCTION("""COMPUTED_VALUE"""),2.0)</f>
        <v>2</v>
      </c>
      <c r="AM125" s="30">
        <f>IFERROR(__xludf.DUMMYFUNCTION("""COMPUTED_VALUE"""),10.0)</f>
        <v>10</v>
      </c>
      <c r="AN125" s="30">
        <f>IFERROR(__xludf.DUMMYFUNCTION("""COMPUTED_VALUE"""),2.0)</f>
        <v>2</v>
      </c>
      <c r="AO125" s="32">
        <f>IFERROR(__xludf.DUMMYFUNCTION("""COMPUTED_VALUE"""),2.0)</f>
        <v>2</v>
      </c>
      <c r="AP125" s="30">
        <f>IFERROR(__xludf.DUMMYFUNCTION("""COMPUTED_VALUE"""),0.0)</f>
        <v>0</v>
      </c>
      <c r="AQ125" s="30">
        <f>IFERROR(__xludf.DUMMYFUNCTION("""COMPUTED_VALUE"""),23.0)</f>
        <v>23</v>
      </c>
      <c r="AR125" s="30">
        <f>IFERROR(__xludf.DUMMYFUNCTION("""COMPUTED_VALUE"""),2.0)</f>
        <v>2</v>
      </c>
      <c r="AS125" s="29">
        <f>IFERROR(__xludf.DUMMYFUNCTION("""COMPUTED_VALUE"""),2.0)</f>
        <v>2</v>
      </c>
      <c r="AT125" s="29">
        <f>IFERROR(__xludf.DUMMYFUNCTION("""COMPUTED_VALUE"""),15.0)</f>
        <v>15</v>
      </c>
    </row>
    <row r="126">
      <c r="A126" s="33" t="str">
        <f>IFERROR(__xludf.DUMMYFUNCTION("""COMPUTED_VALUE"""),"Рубцова Екатерина")</f>
        <v>Рубцова Екатерина</v>
      </c>
      <c r="B126" s="29">
        <f>IFERROR(__xludf.DUMMYFUNCTION("""COMPUTED_VALUE"""),37.0)</f>
        <v>37</v>
      </c>
      <c r="C126" s="30">
        <f>IFERROR(__xludf.DUMMYFUNCTION("""COMPUTED_VALUE"""),16.0)</f>
        <v>16</v>
      </c>
      <c r="D126" s="30">
        <f>IFERROR(__xludf.DUMMYFUNCTION("""COMPUTED_VALUE"""),16.0)</f>
        <v>16</v>
      </c>
      <c r="E126" s="30">
        <f>IFERROR(__xludf.DUMMYFUNCTION("""COMPUTED_VALUE"""),5.0)</f>
        <v>5</v>
      </c>
      <c r="F126" s="29">
        <f>IFERROR(__xludf.DUMMYFUNCTION("""COMPUTED_VALUE"""),0.0)</f>
        <v>0</v>
      </c>
      <c r="G126" s="30">
        <f>IFERROR(__xludf.DUMMYFUNCTION("""COMPUTED_VALUE"""),12.0)</f>
        <v>12</v>
      </c>
      <c r="H126" s="30">
        <f>IFERROR(__xludf.DUMMYFUNCTION("""COMPUTED_VALUE"""),4.0)</f>
        <v>4</v>
      </c>
      <c r="I126" s="30">
        <f>IFERROR(__xludf.DUMMYFUNCTION("""COMPUTED_VALUE"""),2.0)</f>
        <v>2</v>
      </c>
      <c r="J126" s="30">
        <f>IFERROR(__xludf.DUMMYFUNCTION("""COMPUTED_VALUE"""),14.0)</f>
        <v>14</v>
      </c>
      <c r="K126" s="30">
        <f>IFERROR(__xludf.DUMMYFUNCTION("""COMPUTED_VALUE"""),0.0)</f>
        <v>0</v>
      </c>
      <c r="L126" s="30">
        <f>IFERROR(__xludf.DUMMYFUNCTION("""COMPUTED_VALUE"""),5.0)</f>
        <v>5</v>
      </c>
      <c r="M126" s="30">
        <f>IFERROR(__xludf.DUMMYFUNCTION("""COMPUTED_VALUE"""),0.0)</f>
        <v>0</v>
      </c>
      <c r="N126" s="30">
        <f>IFERROR(__xludf.DUMMYFUNCTION("""COMPUTED_VALUE"""),0.0)</f>
        <v>0</v>
      </c>
      <c r="O126" s="30">
        <f>IFERROR(__xludf.DUMMYFUNCTION("""COMPUTED_VALUE"""),0.0)</f>
        <v>0</v>
      </c>
      <c r="P126" s="29">
        <f>IFERROR(__xludf.DUMMYFUNCTION("""COMPUTED_VALUE"""),0.0)</f>
        <v>0</v>
      </c>
      <c r="Q126" s="30">
        <f>IFERROR(__xludf.DUMMYFUNCTION("""COMPUTED_VALUE"""),10.0)</f>
        <v>10</v>
      </c>
      <c r="R126" s="30">
        <f>IFERROR(__xludf.DUMMYFUNCTION("""COMPUTED_VALUE"""),0.0)</f>
        <v>0</v>
      </c>
      <c r="S126" s="30">
        <f>IFERROR(__xludf.DUMMYFUNCTION("""COMPUTED_VALUE"""),2.0)</f>
        <v>2</v>
      </c>
      <c r="T126" s="31">
        <f>IFERROR(__xludf.DUMMYFUNCTION("""COMPUTED_VALUE"""),2.0)</f>
        <v>2</v>
      </c>
      <c r="U126" s="29">
        <f>IFERROR(__xludf.DUMMYFUNCTION("""COMPUTED_VALUE"""),2.0)</f>
        <v>2</v>
      </c>
      <c r="V126" s="30">
        <f>IFERROR(__xludf.DUMMYFUNCTION("""COMPUTED_VALUE"""),0.0)</f>
        <v>0</v>
      </c>
      <c r="W126" s="29">
        <f>IFERROR(__xludf.DUMMYFUNCTION("""COMPUTED_VALUE"""),2.0)</f>
        <v>2</v>
      </c>
      <c r="X126" s="30">
        <f>IFERROR(__xludf.DUMMYFUNCTION("""COMPUTED_VALUE"""),1.0)</f>
        <v>1</v>
      </c>
      <c r="Y126" s="30">
        <f>IFERROR(__xludf.DUMMYFUNCTION("""COMPUTED_VALUE"""),3.0)</f>
        <v>3</v>
      </c>
      <c r="Z126" s="30">
        <f>IFERROR(__xludf.DUMMYFUNCTION("""COMPUTED_VALUE"""),10.0)</f>
        <v>10</v>
      </c>
      <c r="AA126" s="30">
        <f>IFERROR(__xludf.DUMMYFUNCTION("""COMPUTED_VALUE"""),0.0)</f>
        <v>0</v>
      </c>
      <c r="AB126" s="30">
        <f>IFERROR(__xludf.DUMMYFUNCTION("""COMPUTED_VALUE"""),0.0)</f>
        <v>0</v>
      </c>
      <c r="AC126" s="31">
        <f>IFERROR(__xludf.DUMMYFUNCTION("""COMPUTED_VALUE"""),0.0)</f>
        <v>0</v>
      </c>
      <c r="AD126" s="29">
        <f>IFERROR(__xludf.DUMMYFUNCTION("""COMPUTED_VALUE"""),0.0)</f>
        <v>0</v>
      </c>
      <c r="AE126" s="30">
        <f>IFERROR(__xludf.DUMMYFUNCTION("""COMPUTED_VALUE"""),0.0)</f>
        <v>0</v>
      </c>
      <c r="AF126" s="30">
        <f>IFERROR(__xludf.DUMMYFUNCTION("""COMPUTED_VALUE"""),2.0)</f>
        <v>2</v>
      </c>
      <c r="AG126" s="30">
        <f>IFERROR(__xludf.DUMMYFUNCTION("""COMPUTED_VALUE"""),3.0)</f>
        <v>3</v>
      </c>
      <c r="AH126" s="30">
        <f>IFERROR(__xludf.DUMMYFUNCTION("""COMPUTED_VALUE"""),0.0)</f>
        <v>0</v>
      </c>
      <c r="AI126" s="31">
        <f>IFERROR(__xludf.DUMMYFUNCTION("""COMPUTED_VALUE"""),0.0)</f>
        <v>0</v>
      </c>
      <c r="AJ126" s="30">
        <f>IFERROR(__xludf.DUMMYFUNCTION("""COMPUTED_VALUE"""),0.0)</f>
        <v>0</v>
      </c>
      <c r="AK126" s="30">
        <f>IFERROR(__xludf.DUMMYFUNCTION("""COMPUTED_VALUE"""),0.0)</f>
        <v>0</v>
      </c>
      <c r="AL126" s="29">
        <f>IFERROR(__xludf.DUMMYFUNCTION("""COMPUTED_VALUE"""),0.0)</f>
        <v>0</v>
      </c>
      <c r="AM126" s="30">
        <f>IFERROR(__xludf.DUMMYFUNCTION("""COMPUTED_VALUE"""),0.0)</f>
        <v>0</v>
      </c>
      <c r="AN126" s="30">
        <f>IFERROR(__xludf.DUMMYFUNCTION("""COMPUTED_VALUE"""),0.0)</f>
        <v>0</v>
      </c>
      <c r="AO126" s="32">
        <f>IFERROR(__xludf.DUMMYFUNCTION("""COMPUTED_VALUE"""),0.0)</f>
        <v>0</v>
      </c>
      <c r="AP126" s="30">
        <f>IFERROR(__xludf.DUMMYFUNCTION("""COMPUTED_VALUE"""),0.0)</f>
        <v>0</v>
      </c>
      <c r="AQ126" s="30">
        <f>IFERROR(__xludf.DUMMYFUNCTION("""COMPUTED_VALUE"""),0.0)</f>
        <v>0</v>
      </c>
      <c r="AR126" s="30">
        <f>IFERROR(__xludf.DUMMYFUNCTION("""COMPUTED_VALUE"""),0.0)</f>
        <v>0</v>
      </c>
      <c r="AS126" s="29">
        <f>IFERROR(__xludf.DUMMYFUNCTION("""COMPUTED_VALUE"""),0.0)</f>
        <v>0</v>
      </c>
      <c r="AT126" s="29">
        <f>IFERROR(__xludf.DUMMYFUNCTION("""COMPUTED_VALUE"""),0.0)</f>
        <v>0</v>
      </c>
    </row>
    <row r="127">
      <c r="A127" s="33" t="str">
        <f>IFERROR(__xludf.DUMMYFUNCTION("""COMPUTED_VALUE"""),"Долженко Вера")</f>
        <v>Долженко Вера</v>
      </c>
      <c r="B127" s="29">
        <f>IFERROR(__xludf.DUMMYFUNCTION("""COMPUTED_VALUE"""),124.0)</f>
        <v>124</v>
      </c>
      <c r="C127" s="30">
        <f>IFERROR(__xludf.DUMMYFUNCTION("""COMPUTED_VALUE"""),26.0)</f>
        <v>26</v>
      </c>
      <c r="D127" s="30">
        <f>IFERROR(__xludf.DUMMYFUNCTION("""COMPUTED_VALUE"""),21.0)</f>
        <v>21</v>
      </c>
      <c r="E127" s="30">
        <f>IFERROR(__xludf.DUMMYFUNCTION("""COMPUTED_VALUE"""),29.0)</f>
        <v>29</v>
      </c>
      <c r="F127" s="29">
        <f>IFERROR(__xludf.DUMMYFUNCTION("""COMPUTED_VALUE"""),48.0)</f>
        <v>48</v>
      </c>
      <c r="G127" s="30">
        <f>IFERROR(__xludf.DUMMYFUNCTION("""COMPUTED_VALUE"""),22.0)</f>
        <v>22</v>
      </c>
      <c r="H127" s="30">
        <f>IFERROR(__xludf.DUMMYFUNCTION("""COMPUTED_VALUE"""),4.0)</f>
        <v>4</v>
      </c>
      <c r="I127" s="30">
        <f>IFERROR(__xludf.DUMMYFUNCTION("""COMPUTED_VALUE"""),12.0)</f>
        <v>12</v>
      </c>
      <c r="J127" s="30">
        <f>IFERROR(__xludf.DUMMYFUNCTION("""COMPUTED_VALUE"""),9.0)</f>
        <v>9</v>
      </c>
      <c r="K127" s="30">
        <f>IFERROR(__xludf.DUMMYFUNCTION("""COMPUTED_VALUE"""),7.0)</f>
        <v>7</v>
      </c>
      <c r="L127" s="30">
        <f>IFERROR(__xludf.DUMMYFUNCTION("""COMPUTED_VALUE"""),12.0)</f>
        <v>12</v>
      </c>
      <c r="M127" s="30">
        <f>IFERROR(__xludf.DUMMYFUNCTION("""COMPUTED_VALUE"""),10.0)</f>
        <v>10</v>
      </c>
      <c r="N127" s="30">
        <f>IFERROR(__xludf.DUMMYFUNCTION("""COMPUTED_VALUE"""),2.0)</f>
        <v>2</v>
      </c>
      <c r="O127" s="30">
        <f>IFERROR(__xludf.DUMMYFUNCTION("""COMPUTED_VALUE"""),2.0)</f>
        <v>2</v>
      </c>
      <c r="P127" s="29">
        <f>IFERROR(__xludf.DUMMYFUNCTION("""COMPUTED_VALUE"""),44.0)</f>
        <v>44</v>
      </c>
      <c r="Q127" s="30">
        <f>IFERROR(__xludf.DUMMYFUNCTION("""COMPUTED_VALUE"""),10.0)</f>
        <v>10</v>
      </c>
      <c r="R127" s="30">
        <f>IFERROR(__xludf.DUMMYFUNCTION("""COMPUTED_VALUE"""),10.0)</f>
        <v>10</v>
      </c>
      <c r="S127" s="30">
        <f>IFERROR(__xludf.DUMMYFUNCTION("""COMPUTED_VALUE"""),2.0)</f>
        <v>2</v>
      </c>
      <c r="T127" s="31">
        <f>IFERROR(__xludf.DUMMYFUNCTION("""COMPUTED_VALUE"""),2.0)</f>
        <v>2</v>
      </c>
      <c r="U127" s="29">
        <f>IFERROR(__xludf.DUMMYFUNCTION("""COMPUTED_VALUE"""),2.0)</f>
        <v>2</v>
      </c>
      <c r="V127" s="30">
        <f>IFERROR(__xludf.DUMMYFUNCTION("""COMPUTED_VALUE"""),10.0)</f>
        <v>10</v>
      </c>
      <c r="W127" s="29">
        <f>IFERROR(__xludf.DUMMYFUNCTION("""COMPUTED_VALUE"""),2.0)</f>
        <v>2</v>
      </c>
      <c r="X127" s="30">
        <f>IFERROR(__xludf.DUMMYFUNCTION("""COMPUTED_VALUE"""),2.0)</f>
        <v>2</v>
      </c>
      <c r="Y127" s="30">
        <f>IFERROR(__xludf.DUMMYFUNCTION("""COMPUTED_VALUE"""),3.0)</f>
        <v>3</v>
      </c>
      <c r="Z127" s="30">
        <f>IFERROR(__xludf.DUMMYFUNCTION("""COMPUTED_VALUE"""),0.0)</f>
        <v>0</v>
      </c>
      <c r="AA127" s="30">
        <f>IFERROR(__xludf.DUMMYFUNCTION("""COMPUTED_VALUE"""),2.0)</f>
        <v>2</v>
      </c>
      <c r="AB127" s="30">
        <f>IFERROR(__xludf.DUMMYFUNCTION("""COMPUTED_VALUE"""),2.0)</f>
        <v>2</v>
      </c>
      <c r="AC127" s="31">
        <f>IFERROR(__xludf.DUMMYFUNCTION("""COMPUTED_VALUE"""),5.0)</f>
        <v>5</v>
      </c>
      <c r="AD127" s="29">
        <f>IFERROR(__xludf.DUMMYFUNCTION("""COMPUTED_VALUE"""),2.0)</f>
        <v>2</v>
      </c>
      <c r="AE127" s="30">
        <f>IFERROR(__xludf.DUMMYFUNCTION("""COMPUTED_VALUE"""),5.0)</f>
        <v>5</v>
      </c>
      <c r="AF127" s="30">
        <f>IFERROR(__xludf.DUMMYFUNCTION("""COMPUTED_VALUE"""),2.0)</f>
        <v>2</v>
      </c>
      <c r="AG127" s="30">
        <f>IFERROR(__xludf.DUMMYFUNCTION("""COMPUTED_VALUE"""),3.0)</f>
        <v>3</v>
      </c>
      <c r="AH127" s="30">
        <f>IFERROR(__xludf.DUMMYFUNCTION("""COMPUTED_VALUE"""),2.0)</f>
        <v>2</v>
      </c>
      <c r="AI127" s="31">
        <f>IFERROR(__xludf.DUMMYFUNCTION("""COMPUTED_VALUE"""),5.0)</f>
        <v>5</v>
      </c>
      <c r="AJ127" s="30">
        <f>IFERROR(__xludf.DUMMYFUNCTION("""COMPUTED_VALUE"""),5.0)</f>
        <v>5</v>
      </c>
      <c r="AK127" s="30">
        <f>IFERROR(__xludf.DUMMYFUNCTION("""COMPUTED_VALUE"""),0.0)</f>
        <v>0</v>
      </c>
      <c r="AL127" s="29">
        <f>IFERROR(__xludf.DUMMYFUNCTION("""COMPUTED_VALUE"""),0.0)</f>
        <v>0</v>
      </c>
      <c r="AM127" s="30">
        <f>IFERROR(__xludf.DUMMYFUNCTION("""COMPUTED_VALUE"""),0.0)</f>
        <v>0</v>
      </c>
      <c r="AN127" s="30">
        <f>IFERROR(__xludf.DUMMYFUNCTION("""COMPUTED_VALUE"""),2.0)</f>
        <v>2</v>
      </c>
      <c r="AO127" s="32">
        <f>IFERROR(__xludf.DUMMYFUNCTION("""COMPUTED_VALUE"""),2.0)</f>
        <v>2</v>
      </c>
      <c r="AP127" s="30">
        <f>IFERROR(__xludf.DUMMYFUNCTION("""COMPUTED_VALUE"""),5.0)</f>
        <v>5</v>
      </c>
      <c r="AQ127" s="30">
        <f>IFERROR(__xludf.DUMMYFUNCTION("""COMPUTED_VALUE"""),35.0)</f>
        <v>35</v>
      </c>
      <c r="AR127" s="30">
        <f>IFERROR(__xludf.DUMMYFUNCTION("""COMPUTED_VALUE"""),2.0)</f>
        <v>2</v>
      </c>
      <c r="AS127" s="29">
        <f>IFERROR(__xludf.DUMMYFUNCTION("""COMPUTED_VALUE"""),2.0)</f>
        <v>2</v>
      </c>
      <c r="AT127" s="29">
        <f>IFERROR(__xludf.DUMMYFUNCTION("""COMPUTED_VALUE"""),0.0)</f>
        <v>0</v>
      </c>
    </row>
    <row r="128">
      <c r="A128" s="33" t="str">
        <f>IFERROR(__xludf.DUMMYFUNCTION("""COMPUTED_VALUE"""),"Кабанова Елена")</f>
        <v>Кабанова Елена</v>
      </c>
      <c r="B128" s="29">
        <f>IFERROR(__xludf.DUMMYFUNCTION("""COMPUTED_VALUE"""),110.0)</f>
        <v>110</v>
      </c>
      <c r="C128" s="30">
        <f>IFERROR(__xludf.DUMMYFUNCTION("""COMPUTED_VALUE"""),26.0)</f>
        <v>26</v>
      </c>
      <c r="D128" s="30">
        <f>IFERROR(__xludf.DUMMYFUNCTION("""COMPUTED_VALUE"""),15.0)</f>
        <v>15</v>
      </c>
      <c r="E128" s="30">
        <f>IFERROR(__xludf.DUMMYFUNCTION("""COMPUTED_VALUE"""),17.0)</f>
        <v>17</v>
      </c>
      <c r="F128" s="29">
        <f>IFERROR(__xludf.DUMMYFUNCTION("""COMPUTED_VALUE"""),52.0)</f>
        <v>52</v>
      </c>
      <c r="G128" s="30">
        <f>IFERROR(__xludf.DUMMYFUNCTION("""COMPUTED_VALUE"""),22.0)</f>
        <v>22</v>
      </c>
      <c r="H128" s="30">
        <f>IFERROR(__xludf.DUMMYFUNCTION("""COMPUTED_VALUE"""),4.0)</f>
        <v>4</v>
      </c>
      <c r="I128" s="30">
        <f>IFERROR(__xludf.DUMMYFUNCTION("""COMPUTED_VALUE"""),12.0)</f>
        <v>12</v>
      </c>
      <c r="J128" s="30">
        <f>IFERROR(__xludf.DUMMYFUNCTION("""COMPUTED_VALUE"""),3.0)</f>
        <v>3</v>
      </c>
      <c r="K128" s="30">
        <f>IFERROR(__xludf.DUMMYFUNCTION("""COMPUTED_VALUE"""),7.0)</f>
        <v>7</v>
      </c>
      <c r="L128" s="30">
        <f>IFERROR(__xludf.DUMMYFUNCTION("""COMPUTED_VALUE"""),5.0)</f>
        <v>5</v>
      </c>
      <c r="M128" s="30">
        <f>IFERROR(__xludf.DUMMYFUNCTION("""COMPUTED_VALUE"""),5.0)</f>
        <v>5</v>
      </c>
      <c r="N128" s="30">
        <f>IFERROR(__xludf.DUMMYFUNCTION("""COMPUTED_VALUE"""),10.0)</f>
        <v>10</v>
      </c>
      <c r="O128" s="30">
        <f>IFERROR(__xludf.DUMMYFUNCTION("""COMPUTED_VALUE"""),0.0)</f>
        <v>0</v>
      </c>
      <c r="P128" s="29">
        <f>IFERROR(__xludf.DUMMYFUNCTION("""COMPUTED_VALUE"""),42.0)</f>
        <v>42</v>
      </c>
      <c r="Q128" s="30">
        <f>IFERROR(__xludf.DUMMYFUNCTION("""COMPUTED_VALUE"""),10.0)</f>
        <v>10</v>
      </c>
      <c r="R128" s="30">
        <f>IFERROR(__xludf.DUMMYFUNCTION("""COMPUTED_VALUE"""),10.0)</f>
        <v>10</v>
      </c>
      <c r="S128" s="30">
        <f>IFERROR(__xludf.DUMMYFUNCTION("""COMPUTED_VALUE"""),2.0)</f>
        <v>2</v>
      </c>
      <c r="T128" s="31">
        <f>IFERROR(__xludf.DUMMYFUNCTION("""COMPUTED_VALUE"""),2.0)</f>
        <v>2</v>
      </c>
      <c r="U128" s="29">
        <f>IFERROR(__xludf.DUMMYFUNCTION("""COMPUTED_VALUE"""),2.0)</f>
        <v>2</v>
      </c>
      <c r="V128" s="30">
        <f>IFERROR(__xludf.DUMMYFUNCTION("""COMPUTED_VALUE"""),10.0)</f>
        <v>10</v>
      </c>
      <c r="W128" s="29">
        <f>IFERROR(__xludf.DUMMYFUNCTION("""COMPUTED_VALUE"""),2.0)</f>
        <v>2</v>
      </c>
      <c r="X128" s="30">
        <f>IFERROR(__xludf.DUMMYFUNCTION("""COMPUTED_VALUE"""),1.0)</f>
        <v>1</v>
      </c>
      <c r="Y128" s="30">
        <f>IFERROR(__xludf.DUMMYFUNCTION("""COMPUTED_VALUE"""),2.0)</f>
        <v>2</v>
      </c>
      <c r="Z128" s="30">
        <f>IFERROR(__xludf.DUMMYFUNCTION("""COMPUTED_VALUE"""),0.0)</f>
        <v>0</v>
      </c>
      <c r="AA128" s="30">
        <f>IFERROR(__xludf.DUMMYFUNCTION("""COMPUTED_VALUE"""),0.0)</f>
        <v>0</v>
      </c>
      <c r="AB128" s="30">
        <f>IFERROR(__xludf.DUMMYFUNCTION("""COMPUTED_VALUE"""),0.0)</f>
        <v>0</v>
      </c>
      <c r="AC128" s="31">
        <f>IFERROR(__xludf.DUMMYFUNCTION("""COMPUTED_VALUE"""),5.0)</f>
        <v>5</v>
      </c>
      <c r="AD128" s="29">
        <f>IFERROR(__xludf.DUMMYFUNCTION("""COMPUTED_VALUE"""),2.0)</f>
        <v>2</v>
      </c>
      <c r="AE128" s="30">
        <f>IFERROR(__xludf.DUMMYFUNCTION("""COMPUTED_VALUE"""),0.0)</f>
        <v>0</v>
      </c>
      <c r="AF128" s="30">
        <f>IFERROR(__xludf.DUMMYFUNCTION("""COMPUTED_VALUE"""),2.0)</f>
        <v>2</v>
      </c>
      <c r="AG128" s="30">
        <f>IFERROR(__xludf.DUMMYFUNCTION("""COMPUTED_VALUE"""),3.0)</f>
        <v>3</v>
      </c>
      <c r="AH128" s="30">
        <f>IFERROR(__xludf.DUMMYFUNCTION("""COMPUTED_VALUE"""),0.0)</f>
        <v>0</v>
      </c>
      <c r="AI128" s="31">
        <f>IFERROR(__xludf.DUMMYFUNCTION("""COMPUTED_VALUE"""),5.0)</f>
        <v>5</v>
      </c>
      <c r="AJ128" s="30">
        <f>IFERROR(__xludf.DUMMYFUNCTION("""COMPUTED_VALUE"""),0.0)</f>
        <v>0</v>
      </c>
      <c r="AK128" s="30">
        <f>IFERROR(__xludf.DUMMYFUNCTION("""COMPUTED_VALUE"""),0.0)</f>
        <v>0</v>
      </c>
      <c r="AL128" s="29">
        <f>IFERROR(__xludf.DUMMYFUNCTION("""COMPUTED_VALUE"""),0.0)</f>
        <v>0</v>
      </c>
      <c r="AM128" s="30">
        <f>IFERROR(__xludf.DUMMYFUNCTION("""COMPUTED_VALUE"""),10.0)</f>
        <v>10</v>
      </c>
      <c r="AN128" s="30">
        <f>IFERROR(__xludf.DUMMYFUNCTION("""COMPUTED_VALUE"""),0.0)</f>
        <v>0</v>
      </c>
      <c r="AO128" s="32">
        <f>IFERROR(__xludf.DUMMYFUNCTION("""COMPUTED_VALUE"""),0.0)</f>
        <v>0</v>
      </c>
      <c r="AP128" s="30">
        <f>IFERROR(__xludf.DUMMYFUNCTION("""COMPUTED_VALUE"""),5.0)</f>
        <v>5</v>
      </c>
      <c r="AQ128" s="30">
        <f>IFERROR(__xludf.DUMMYFUNCTION("""COMPUTED_VALUE"""),37.0)</f>
        <v>37</v>
      </c>
      <c r="AR128" s="30">
        <f>IFERROR(__xludf.DUMMYFUNCTION("""COMPUTED_VALUE"""),0.0)</f>
        <v>0</v>
      </c>
      <c r="AS128" s="29">
        <f>IFERROR(__xludf.DUMMYFUNCTION("""COMPUTED_VALUE"""),0.0)</f>
        <v>0</v>
      </c>
      <c r="AT128" s="29">
        <f>IFERROR(__xludf.DUMMYFUNCTION("""COMPUTED_VALUE"""),0.0)</f>
        <v>0</v>
      </c>
    </row>
    <row r="129">
      <c r="A129" s="33" t="str">
        <f>IFERROR(__xludf.DUMMYFUNCTION("""COMPUTED_VALUE"""),"Орлова Ольга")</f>
        <v>Орлова Ольга</v>
      </c>
      <c r="B129" s="29">
        <f>IFERROR(__xludf.DUMMYFUNCTION("""COMPUTED_VALUE"""),91.0)</f>
        <v>91</v>
      </c>
      <c r="C129" s="30">
        <f>IFERROR(__xludf.DUMMYFUNCTION("""COMPUTED_VALUE"""),26.0)</f>
        <v>26</v>
      </c>
      <c r="D129" s="30">
        <f>IFERROR(__xludf.DUMMYFUNCTION("""COMPUTED_VALUE"""),14.0)</f>
        <v>14</v>
      </c>
      <c r="E129" s="30">
        <f>IFERROR(__xludf.DUMMYFUNCTION("""COMPUTED_VALUE"""),26.0)</f>
        <v>26</v>
      </c>
      <c r="F129" s="29">
        <f>IFERROR(__xludf.DUMMYFUNCTION("""COMPUTED_VALUE"""),25.0)</f>
        <v>25</v>
      </c>
      <c r="G129" s="30">
        <f>IFERROR(__xludf.DUMMYFUNCTION("""COMPUTED_VALUE"""),22.0)</f>
        <v>22</v>
      </c>
      <c r="H129" s="30">
        <f>IFERROR(__xludf.DUMMYFUNCTION("""COMPUTED_VALUE"""),4.0)</f>
        <v>4</v>
      </c>
      <c r="I129" s="30">
        <f>IFERROR(__xludf.DUMMYFUNCTION("""COMPUTED_VALUE"""),2.0)</f>
        <v>2</v>
      </c>
      <c r="J129" s="30">
        <f>IFERROR(__xludf.DUMMYFUNCTION("""COMPUTED_VALUE"""),12.0)</f>
        <v>12</v>
      </c>
      <c r="K129" s="30">
        <f>IFERROR(__xludf.DUMMYFUNCTION("""COMPUTED_VALUE"""),7.0)</f>
        <v>7</v>
      </c>
      <c r="L129" s="30">
        <f>IFERROR(__xludf.DUMMYFUNCTION("""COMPUTED_VALUE"""),12.0)</f>
        <v>12</v>
      </c>
      <c r="M129" s="30">
        <f>IFERROR(__xludf.DUMMYFUNCTION("""COMPUTED_VALUE"""),7.0)</f>
        <v>7</v>
      </c>
      <c r="N129" s="30">
        <f>IFERROR(__xludf.DUMMYFUNCTION("""COMPUTED_VALUE"""),0.0)</f>
        <v>0</v>
      </c>
      <c r="O129" s="30">
        <f>IFERROR(__xludf.DUMMYFUNCTION("""COMPUTED_VALUE"""),2.0)</f>
        <v>2</v>
      </c>
      <c r="P129" s="29">
        <f>IFERROR(__xludf.DUMMYFUNCTION("""COMPUTED_VALUE"""),23.0)</f>
        <v>23</v>
      </c>
      <c r="Q129" s="30">
        <f>IFERROR(__xludf.DUMMYFUNCTION("""COMPUTED_VALUE"""),10.0)</f>
        <v>10</v>
      </c>
      <c r="R129" s="30">
        <f>IFERROR(__xludf.DUMMYFUNCTION("""COMPUTED_VALUE"""),10.0)</f>
        <v>10</v>
      </c>
      <c r="S129" s="30">
        <f>IFERROR(__xludf.DUMMYFUNCTION("""COMPUTED_VALUE"""),2.0)</f>
        <v>2</v>
      </c>
      <c r="T129" s="31">
        <f>IFERROR(__xludf.DUMMYFUNCTION("""COMPUTED_VALUE"""),2.0)</f>
        <v>2</v>
      </c>
      <c r="U129" s="29">
        <f>IFERROR(__xludf.DUMMYFUNCTION("""COMPUTED_VALUE"""),2.0)</f>
        <v>2</v>
      </c>
      <c r="V129" s="30">
        <f>IFERROR(__xludf.DUMMYFUNCTION("""COMPUTED_VALUE"""),0.0)</f>
        <v>0</v>
      </c>
      <c r="W129" s="29">
        <f>IFERROR(__xludf.DUMMYFUNCTION("""COMPUTED_VALUE"""),2.0)</f>
        <v>2</v>
      </c>
      <c r="X129" s="30">
        <f>IFERROR(__xludf.DUMMYFUNCTION("""COMPUTED_VALUE"""),1.0)</f>
        <v>1</v>
      </c>
      <c r="Y129" s="30">
        <f>IFERROR(__xludf.DUMMYFUNCTION("""COMPUTED_VALUE"""),2.0)</f>
        <v>2</v>
      </c>
      <c r="Z129" s="30">
        <f>IFERROR(__xludf.DUMMYFUNCTION("""COMPUTED_VALUE"""),5.0)</f>
        <v>5</v>
      </c>
      <c r="AA129" s="30">
        <f>IFERROR(__xludf.DUMMYFUNCTION("""COMPUTED_VALUE"""),2.0)</f>
        <v>2</v>
      </c>
      <c r="AB129" s="30">
        <f>IFERROR(__xludf.DUMMYFUNCTION("""COMPUTED_VALUE"""),2.0)</f>
        <v>2</v>
      </c>
      <c r="AC129" s="31">
        <f>IFERROR(__xludf.DUMMYFUNCTION("""COMPUTED_VALUE"""),5.0)</f>
        <v>5</v>
      </c>
      <c r="AD129" s="29">
        <f>IFERROR(__xludf.DUMMYFUNCTION("""COMPUTED_VALUE"""),2.0)</f>
        <v>2</v>
      </c>
      <c r="AE129" s="30">
        <f>IFERROR(__xludf.DUMMYFUNCTION("""COMPUTED_VALUE"""),5.0)</f>
        <v>5</v>
      </c>
      <c r="AF129" s="30">
        <f>IFERROR(__xludf.DUMMYFUNCTION("""COMPUTED_VALUE"""),2.0)</f>
        <v>2</v>
      </c>
      <c r="AG129" s="30">
        <f>IFERROR(__xludf.DUMMYFUNCTION("""COMPUTED_VALUE"""),3.0)</f>
        <v>3</v>
      </c>
      <c r="AH129" s="30">
        <f>IFERROR(__xludf.DUMMYFUNCTION("""COMPUTED_VALUE"""),2.0)</f>
        <v>2</v>
      </c>
      <c r="AI129" s="31">
        <f>IFERROR(__xludf.DUMMYFUNCTION("""COMPUTED_VALUE"""),5.0)</f>
        <v>5</v>
      </c>
      <c r="AJ129" s="30">
        <f>IFERROR(__xludf.DUMMYFUNCTION("""COMPUTED_VALUE"""),0.0)</f>
        <v>0</v>
      </c>
      <c r="AK129" s="30">
        <f>IFERROR(__xludf.DUMMYFUNCTION("""COMPUTED_VALUE"""),2.0)</f>
        <v>2</v>
      </c>
      <c r="AL129" s="29">
        <f>IFERROR(__xludf.DUMMYFUNCTION("""COMPUTED_VALUE"""),0.0)</f>
        <v>0</v>
      </c>
      <c r="AM129" s="30">
        <f>IFERROR(__xludf.DUMMYFUNCTION("""COMPUTED_VALUE"""),0.0)</f>
        <v>0</v>
      </c>
      <c r="AN129" s="30">
        <f>IFERROR(__xludf.DUMMYFUNCTION("""COMPUTED_VALUE"""),0.0)</f>
        <v>0</v>
      </c>
      <c r="AO129" s="32">
        <f>IFERROR(__xludf.DUMMYFUNCTION("""COMPUTED_VALUE"""),2.0)</f>
        <v>2</v>
      </c>
      <c r="AP129" s="30">
        <f>IFERROR(__xludf.DUMMYFUNCTION("""COMPUTED_VALUE"""),5.0)</f>
        <v>5</v>
      </c>
      <c r="AQ129" s="30">
        <f>IFERROR(__xludf.DUMMYFUNCTION("""COMPUTED_VALUE"""),14.0)</f>
        <v>14</v>
      </c>
      <c r="AR129" s="30">
        <f>IFERROR(__xludf.DUMMYFUNCTION("""COMPUTED_VALUE"""),2.0)</f>
        <v>2</v>
      </c>
      <c r="AS129" s="29">
        <f>IFERROR(__xludf.DUMMYFUNCTION("""COMPUTED_VALUE"""),2.0)</f>
        <v>2</v>
      </c>
      <c r="AT129" s="29">
        <f>IFERROR(__xludf.DUMMYFUNCTION("""COMPUTED_VALUE"""),0.0)</f>
        <v>0</v>
      </c>
    </row>
    <row r="130">
      <c r="A130" s="33" t="str">
        <f>IFERROR(__xludf.DUMMYFUNCTION("""COMPUTED_VALUE"""),"Солодуха Алёна")</f>
        <v>Солодуха Алёна</v>
      </c>
      <c r="B130" s="29">
        <f>IFERROR(__xludf.DUMMYFUNCTION("""COMPUTED_VALUE"""),115.0)</f>
        <v>115</v>
      </c>
      <c r="C130" s="30">
        <f>IFERROR(__xludf.DUMMYFUNCTION("""COMPUTED_VALUE"""),26.0)</f>
        <v>26</v>
      </c>
      <c r="D130" s="30">
        <f>IFERROR(__xludf.DUMMYFUNCTION("""COMPUTED_VALUE"""),26.0)</f>
        <v>26</v>
      </c>
      <c r="E130" s="30">
        <f>IFERROR(__xludf.DUMMYFUNCTION("""COMPUTED_VALUE"""),14.0)</f>
        <v>14</v>
      </c>
      <c r="F130" s="29">
        <f>IFERROR(__xludf.DUMMYFUNCTION("""COMPUTED_VALUE"""),49.0)</f>
        <v>49</v>
      </c>
      <c r="G130" s="30">
        <f>IFERROR(__xludf.DUMMYFUNCTION("""COMPUTED_VALUE"""),22.0)</f>
        <v>22</v>
      </c>
      <c r="H130" s="30">
        <f>IFERROR(__xludf.DUMMYFUNCTION("""COMPUTED_VALUE"""),4.0)</f>
        <v>4</v>
      </c>
      <c r="I130" s="30">
        <f>IFERROR(__xludf.DUMMYFUNCTION("""COMPUTED_VALUE"""),12.0)</f>
        <v>12</v>
      </c>
      <c r="J130" s="30">
        <f>IFERROR(__xludf.DUMMYFUNCTION("""COMPUTED_VALUE"""),14.0)</f>
        <v>14</v>
      </c>
      <c r="K130" s="30">
        <f>IFERROR(__xludf.DUMMYFUNCTION("""COMPUTED_VALUE"""),2.0)</f>
        <v>2</v>
      </c>
      <c r="L130" s="30">
        <f>IFERROR(__xludf.DUMMYFUNCTION("""COMPUTED_VALUE"""),12.0)</f>
        <v>12</v>
      </c>
      <c r="M130" s="30">
        <f>IFERROR(__xludf.DUMMYFUNCTION("""COMPUTED_VALUE"""),0.0)</f>
        <v>0</v>
      </c>
      <c r="N130" s="30">
        <f>IFERROR(__xludf.DUMMYFUNCTION("""COMPUTED_VALUE"""),10.0)</f>
        <v>10</v>
      </c>
      <c r="O130" s="30">
        <f>IFERROR(__xludf.DUMMYFUNCTION("""COMPUTED_VALUE"""),2.0)</f>
        <v>2</v>
      </c>
      <c r="P130" s="29">
        <f>IFERROR(__xludf.DUMMYFUNCTION("""COMPUTED_VALUE"""),37.0)</f>
        <v>37</v>
      </c>
      <c r="Q130" s="30">
        <f>IFERROR(__xludf.DUMMYFUNCTION("""COMPUTED_VALUE"""),10.0)</f>
        <v>10</v>
      </c>
      <c r="R130" s="30">
        <f>IFERROR(__xludf.DUMMYFUNCTION("""COMPUTED_VALUE"""),10.0)</f>
        <v>10</v>
      </c>
      <c r="S130" s="30">
        <f>IFERROR(__xludf.DUMMYFUNCTION("""COMPUTED_VALUE"""),2.0)</f>
        <v>2</v>
      </c>
      <c r="T130" s="31">
        <f>IFERROR(__xludf.DUMMYFUNCTION("""COMPUTED_VALUE"""),2.0)</f>
        <v>2</v>
      </c>
      <c r="U130" s="29">
        <f>IFERROR(__xludf.DUMMYFUNCTION("""COMPUTED_VALUE"""),2.0)</f>
        <v>2</v>
      </c>
      <c r="V130" s="30">
        <f>IFERROR(__xludf.DUMMYFUNCTION("""COMPUTED_VALUE"""),10.0)</f>
        <v>10</v>
      </c>
      <c r="W130" s="29">
        <f>IFERROR(__xludf.DUMMYFUNCTION("""COMPUTED_VALUE"""),2.0)</f>
        <v>2</v>
      </c>
      <c r="X130" s="30">
        <f>IFERROR(__xludf.DUMMYFUNCTION("""COMPUTED_VALUE"""),2.0)</f>
        <v>2</v>
      </c>
      <c r="Y130" s="30">
        <f>IFERROR(__xludf.DUMMYFUNCTION("""COMPUTED_VALUE"""),3.0)</f>
        <v>3</v>
      </c>
      <c r="Z130" s="30">
        <f>IFERROR(__xludf.DUMMYFUNCTION("""COMPUTED_VALUE"""),5.0)</f>
        <v>5</v>
      </c>
      <c r="AA130" s="30">
        <f>IFERROR(__xludf.DUMMYFUNCTION("""COMPUTED_VALUE"""),2.0)</f>
        <v>2</v>
      </c>
      <c r="AB130" s="30">
        <f>IFERROR(__xludf.DUMMYFUNCTION("""COMPUTED_VALUE"""),2.0)</f>
        <v>2</v>
      </c>
      <c r="AC130" s="31">
        <f>IFERROR(__xludf.DUMMYFUNCTION("""COMPUTED_VALUE"""),0.0)</f>
        <v>0</v>
      </c>
      <c r="AD130" s="29">
        <f>IFERROR(__xludf.DUMMYFUNCTION("""COMPUTED_VALUE"""),2.0)</f>
        <v>2</v>
      </c>
      <c r="AE130" s="30">
        <f>IFERROR(__xludf.DUMMYFUNCTION("""COMPUTED_VALUE"""),5.0)</f>
        <v>5</v>
      </c>
      <c r="AF130" s="30">
        <f>IFERROR(__xludf.DUMMYFUNCTION("""COMPUTED_VALUE"""),2.0)</f>
        <v>2</v>
      </c>
      <c r="AG130" s="30">
        <f>IFERROR(__xludf.DUMMYFUNCTION("""COMPUTED_VALUE"""),3.0)</f>
        <v>3</v>
      </c>
      <c r="AH130" s="30">
        <f>IFERROR(__xludf.DUMMYFUNCTION("""COMPUTED_VALUE"""),2.0)</f>
        <v>2</v>
      </c>
      <c r="AI130" s="31">
        <f>IFERROR(__xludf.DUMMYFUNCTION("""COMPUTED_VALUE"""),0.0)</f>
        <v>0</v>
      </c>
      <c r="AJ130" s="30">
        <f>IFERROR(__xludf.DUMMYFUNCTION("""COMPUTED_VALUE"""),0.0)</f>
        <v>0</v>
      </c>
      <c r="AK130" s="30">
        <f>IFERROR(__xludf.DUMMYFUNCTION("""COMPUTED_VALUE"""),0.0)</f>
        <v>0</v>
      </c>
      <c r="AL130" s="29">
        <f>IFERROR(__xludf.DUMMYFUNCTION("""COMPUTED_VALUE"""),0.0)</f>
        <v>0</v>
      </c>
      <c r="AM130" s="30">
        <f>IFERROR(__xludf.DUMMYFUNCTION("""COMPUTED_VALUE"""),10.0)</f>
        <v>10</v>
      </c>
      <c r="AN130" s="30">
        <f>IFERROR(__xludf.DUMMYFUNCTION("""COMPUTED_VALUE"""),0.0)</f>
        <v>0</v>
      </c>
      <c r="AO130" s="32">
        <f>IFERROR(__xludf.DUMMYFUNCTION("""COMPUTED_VALUE"""),2.0)</f>
        <v>2</v>
      </c>
      <c r="AP130" s="30">
        <f>IFERROR(__xludf.DUMMYFUNCTION("""COMPUTED_VALUE"""),0.0)</f>
        <v>0</v>
      </c>
      <c r="AQ130" s="30">
        <f>IFERROR(__xludf.DUMMYFUNCTION("""COMPUTED_VALUE"""),33.0)</f>
        <v>33</v>
      </c>
      <c r="AR130" s="30">
        <f>IFERROR(__xludf.DUMMYFUNCTION("""COMPUTED_VALUE"""),2.0)</f>
        <v>2</v>
      </c>
      <c r="AS130" s="29">
        <f>IFERROR(__xludf.DUMMYFUNCTION("""COMPUTED_VALUE"""),2.0)</f>
        <v>2</v>
      </c>
      <c r="AT130" s="29">
        <f>IFERROR(__xludf.DUMMYFUNCTION("""COMPUTED_VALUE"""),0.0)</f>
        <v>0</v>
      </c>
    </row>
    <row r="131">
      <c r="A131" s="33" t="str">
        <f>IFERROR(__xludf.DUMMYFUNCTION("""COMPUTED_VALUE"""),"Романова Наталья")</f>
        <v>Романова Наталья</v>
      </c>
      <c r="B131" s="29">
        <f>IFERROR(__xludf.DUMMYFUNCTION("""COMPUTED_VALUE"""),40.0)</f>
        <v>40</v>
      </c>
      <c r="C131" s="30">
        <f>IFERROR(__xludf.DUMMYFUNCTION("""COMPUTED_VALUE"""),10.0)</f>
        <v>10</v>
      </c>
      <c r="D131" s="30">
        <f>IFERROR(__xludf.DUMMYFUNCTION("""COMPUTED_VALUE"""),5.0)</f>
        <v>5</v>
      </c>
      <c r="E131" s="30">
        <f>IFERROR(__xludf.DUMMYFUNCTION("""COMPUTED_VALUE"""),20.0)</f>
        <v>20</v>
      </c>
      <c r="F131" s="29">
        <f>IFERROR(__xludf.DUMMYFUNCTION("""COMPUTED_VALUE"""),5.0)</f>
        <v>5</v>
      </c>
      <c r="G131" s="30">
        <f>IFERROR(__xludf.DUMMYFUNCTION("""COMPUTED_VALUE"""),10.0)</f>
        <v>10</v>
      </c>
      <c r="H131" s="30">
        <f>IFERROR(__xludf.DUMMYFUNCTION("""COMPUTED_VALUE"""),0.0)</f>
        <v>0</v>
      </c>
      <c r="I131" s="30">
        <f>IFERROR(__xludf.DUMMYFUNCTION("""COMPUTED_VALUE"""),0.0)</f>
        <v>0</v>
      </c>
      <c r="J131" s="30">
        <f>IFERROR(__xludf.DUMMYFUNCTION("""COMPUTED_VALUE"""),5.0)</f>
        <v>5</v>
      </c>
      <c r="K131" s="30">
        <f>IFERROR(__xludf.DUMMYFUNCTION("""COMPUTED_VALUE"""),5.0)</f>
        <v>5</v>
      </c>
      <c r="L131" s="30">
        <f>IFERROR(__xludf.DUMMYFUNCTION("""COMPUTED_VALUE"""),10.0)</f>
        <v>10</v>
      </c>
      <c r="M131" s="30">
        <f>IFERROR(__xludf.DUMMYFUNCTION("""COMPUTED_VALUE"""),5.0)</f>
        <v>5</v>
      </c>
      <c r="N131" s="30">
        <f>IFERROR(__xludf.DUMMYFUNCTION("""COMPUTED_VALUE"""),0.0)</f>
        <v>0</v>
      </c>
      <c r="O131" s="30">
        <f>IFERROR(__xludf.DUMMYFUNCTION("""COMPUTED_VALUE"""),0.0)</f>
        <v>0</v>
      </c>
      <c r="P131" s="29">
        <f>IFERROR(__xludf.DUMMYFUNCTION("""COMPUTED_VALUE"""),5.0)</f>
        <v>5</v>
      </c>
      <c r="Q131" s="30">
        <f>IFERROR(__xludf.DUMMYFUNCTION("""COMPUTED_VALUE"""),10.0)</f>
        <v>10</v>
      </c>
      <c r="R131" s="30">
        <f>IFERROR(__xludf.DUMMYFUNCTION("""COMPUTED_VALUE"""),0.0)</f>
        <v>0</v>
      </c>
      <c r="S131" s="30">
        <f>IFERROR(__xludf.DUMMYFUNCTION("""COMPUTED_VALUE"""),0.0)</f>
        <v>0</v>
      </c>
      <c r="T131" s="31">
        <f>IFERROR(__xludf.DUMMYFUNCTION("""COMPUTED_VALUE"""),0.0)</f>
        <v>0</v>
      </c>
      <c r="U131" s="29">
        <f>IFERROR(__xludf.DUMMYFUNCTION("""COMPUTED_VALUE"""),0.0)</f>
        <v>0</v>
      </c>
      <c r="V131" s="30">
        <f>IFERROR(__xludf.DUMMYFUNCTION("""COMPUTED_VALUE"""),0.0)</f>
        <v>0</v>
      </c>
      <c r="W131" s="29">
        <f>IFERROR(__xludf.DUMMYFUNCTION("""COMPUTED_VALUE"""),0.0)</f>
        <v>0</v>
      </c>
      <c r="X131" s="30">
        <f>IFERROR(__xludf.DUMMYFUNCTION("""COMPUTED_VALUE"""),2.0)</f>
        <v>2</v>
      </c>
      <c r="Y131" s="30">
        <f>IFERROR(__xludf.DUMMYFUNCTION("""COMPUTED_VALUE"""),3.0)</f>
        <v>3</v>
      </c>
      <c r="Z131" s="30">
        <f>IFERROR(__xludf.DUMMYFUNCTION("""COMPUTED_VALUE"""),0.0)</f>
        <v>0</v>
      </c>
      <c r="AA131" s="30">
        <f>IFERROR(__xludf.DUMMYFUNCTION("""COMPUTED_VALUE"""),0.0)</f>
        <v>0</v>
      </c>
      <c r="AB131" s="30">
        <f>IFERROR(__xludf.DUMMYFUNCTION("""COMPUTED_VALUE"""),0.0)</f>
        <v>0</v>
      </c>
      <c r="AC131" s="31">
        <f>IFERROR(__xludf.DUMMYFUNCTION("""COMPUTED_VALUE"""),5.0)</f>
        <v>5</v>
      </c>
      <c r="AD131" s="29">
        <f>IFERROR(__xludf.DUMMYFUNCTION("""COMPUTED_VALUE"""),0.0)</f>
        <v>0</v>
      </c>
      <c r="AE131" s="30">
        <f>IFERROR(__xludf.DUMMYFUNCTION("""COMPUTED_VALUE"""),5.0)</f>
        <v>5</v>
      </c>
      <c r="AF131" s="30">
        <f>IFERROR(__xludf.DUMMYFUNCTION("""COMPUTED_VALUE"""),2.0)</f>
        <v>2</v>
      </c>
      <c r="AG131" s="30">
        <f>IFERROR(__xludf.DUMMYFUNCTION("""COMPUTED_VALUE"""),3.0)</f>
        <v>3</v>
      </c>
      <c r="AH131" s="30">
        <f>IFERROR(__xludf.DUMMYFUNCTION("""COMPUTED_VALUE"""),0.0)</f>
        <v>0</v>
      </c>
      <c r="AI131" s="31">
        <f>IFERROR(__xludf.DUMMYFUNCTION("""COMPUTED_VALUE"""),5.0)</f>
        <v>5</v>
      </c>
      <c r="AJ131" s="30">
        <f>IFERROR(__xludf.DUMMYFUNCTION("""COMPUTED_VALUE"""),0.0)</f>
        <v>0</v>
      </c>
      <c r="AK131" s="30">
        <f>IFERROR(__xludf.DUMMYFUNCTION("""COMPUTED_VALUE"""),0.0)</f>
        <v>0</v>
      </c>
      <c r="AL131" s="29">
        <f>IFERROR(__xludf.DUMMYFUNCTION("""COMPUTED_VALUE"""),0.0)</f>
        <v>0</v>
      </c>
      <c r="AM131" s="30">
        <f>IFERROR(__xludf.DUMMYFUNCTION("""COMPUTED_VALUE"""),0.0)</f>
        <v>0</v>
      </c>
      <c r="AN131" s="30">
        <f>IFERROR(__xludf.DUMMYFUNCTION("""COMPUTED_VALUE"""),0.0)</f>
        <v>0</v>
      </c>
      <c r="AO131" s="32">
        <f>IFERROR(__xludf.DUMMYFUNCTION("""COMPUTED_VALUE"""),0.0)</f>
        <v>0</v>
      </c>
      <c r="AP131" s="30">
        <f>IFERROR(__xludf.DUMMYFUNCTION("""COMPUTED_VALUE"""),5.0)</f>
        <v>5</v>
      </c>
      <c r="AQ131" s="30">
        <f>IFERROR(__xludf.DUMMYFUNCTION("""COMPUTED_VALUE"""),0.0)</f>
        <v>0</v>
      </c>
      <c r="AR131" s="30">
        <f>IFERROR(__xludf.DUMMYFUNCTION("""COMPUTED_VALUE"""),0.0)</f>
        <v>0</v>
      </c>
      <c r="AS131" s="29">
        <f>IFERROR(__xludf.DUMMYFUNCTION("""COMPUTED_VALUE"""),0.0)</f>
        <v>0</v>
      </c>
      <c r="AT131" s="29">
        <f>IFERROR(__xludf.DUMMYFUNCTION("""COMPUTED_VALUE"""),0.0)</f>
        <v>0</v>
      </c>
    </row>
    <row r="132">
      <c r="A132" s="33" t="str">
        <f>IFERROR(__xludf.DUMMYFUNCTION("""COMPUTED_VALUE"""),"Гребенщикова Татьяна")</f>
        <v>Гребенщикова Татьяна</v>
      </c>
      <c r="B132" s="29">
        <f>IFERROR(__xludf.DUMMYFUNCTION("""COMPUTED_VALUE"""),128.0)</f>
        <v>128</v>
      </c>
      <c r="C132" s="30">
        <f>IFERROR(__xludf.DUMMYFUNCTION("""COMPUTED_VALUE"""),26.0)</f>
        <v>26</v>
      </c>
      <c r="D132" s="30">
        <f>IFERROR(__xludf.DUMMYFUNCTION("""COMPUTED_VALUE"""),24.0)</f>
        <v>24</v>
      </c>
      <c r="E132" s="30">
        <f>IFERROR(__xludf.DUMMYFUNCTION("""COMPUTED_VALUE"""),27.0)</f>
        <v>27</v>
      </c>
      <c r="F132" s="29">
        <f>IFERROR(__xludf.DUMMYFUNCTION("""COMPUTED_VALUE"""),51.0)</f>
        <v>51</v>
      </c>
      <c r="G132" s="30">
        <f>IFERROR(__xludf.DUMMYFUNCTION("""COMPUTED_VALUE"""),22.0)</f>
        <v>22</v>
      </c>
      <c r="H132" s="30">
        <f>IFERROR(__xludf.DUMMYFUNCTION("""COMPUTED_VALUE"""),4.0)</f>
        <v>4</v>
      </c>
      <c r="I132" s="30">
        <f>IFERROR(__xludf.DUMMYFUNCTION("""COMPUTED_VALUE"""),12.0)</f>
        <v>12</v>
      </c>
      <c r="J132" s="30">
        <f>IFERROR(__xludf.DUMMYFUNCTION("""COMPUTED_VALUE"""),12.0)</f>
        <v>12</v>
      </c>
      <c r="K132" s="30">
        <f>IFERROR(__xludf.DUMMYFUNCTION("""COMPUTED_VALUE"""),7.0)</f>
        <v>7</v>
      </c>
      <c r="L132" s="30">
        <f>IFERROR(__xludf.DUMMYFUNCTION("""COMPUTED_VALUE"""),7.0)</f>
        <v>7</v>
      </c>
      <c r="M132" s="30">
        <f>IFERROR(__xludf.DUMMYFUNCTION("""COMPUTED_VALUE"""),13.0)</f>
        <v>13</v>
      </c>
      <c r="N132" s="30">
        <f>IFERROR(__xludf.DUMMYFUNCTION("""COMPUTED_VALUE"""),12.0)</f>
        <v>12</v>
      </c>
      <c r="O132" s="30">
        <f>IFERROR(__xludf.DUMMYFUNCTION("""COMPUTED_VALUE"""),2.0)</f>
        <v>2</v>
      </c>
      <c r="P132" s="29">
        <f>IFERROR(__xludf.DUMMYFUNCTION("""COMPUTED_VALUE"""),37.0)</f>
        <v>37</v>
      </c>
      <c r="Q132" s="30">
        <f>IFERROR(__xludf.DUMMYFUNCTION("""COMPUTED_VALUE"""),10.0)</f>
        <v>10</v>
      </c>
      <c r="R132" s="30">
        <f>IFERROR(__xludf.DUMMYFUNCTION("""COMPUTED_VALUE"""),10.0)</f>
        <v>10</v>
      </c>
      <c r="S132" s="30">
        <f>IFERROR(__xludf.DUMMYFUNCTION("""COMPUTED_VALUE"""),2.0)</f>
        <v>2</v>
      </c>
      <c r="T132" s="31">
        <f>IFERROR(__xludf.DUMMYFUNCTION("""COMPUTED_VALUE"""),2.0)</f>
        <v>2</v>
      </c>
      <c r="U132" s="29">
        <f>IFERROR(__xludf.DUMMYFUNCTION("""COMPUTED_VALUE"""),2.0)</f>
        <v>2</v>
      </c>
      <c r="V132" s="30">
        <f>IFERROR(__xludf.DUMMYFUNCTION("""COMPUTED_VALUE"""),10.0)</f>
        <v>10</v>
      </c>
      <c r="W132" s="29">
        <f>IFERROR(__xludf.DUMMYFUNCTION("""COMPUTED_VALUE"""),2.0)</f>
        <v>2</v>
      </c>
      <c r="X132" s="30">
        <f>IFERROR(__xludf.DUMMYFUNCTION("""COMPUTED_VALUE"""),2.0)</f>
        <v>2</v>
      </c>
      <c r="Y132" s="30">
        <f>IFERROR(__xludf.DUMMYFUNCTION("""COMPUTED_VALUE"""),0.0)</f>
        <v>0</v>
      </c>
      <c r="Z132" s="30">
        <f>IFERROR(__xludf.DUMMYFUNCTION("""COMPUTED_VALUE"""),6.0)</f>
        <v>6</v>
      </c>
      <c r="AA132" s="30">
        <f>IFERROR(__xludf.DUMMYFUNCTION("""COMPUTED_VALUE"""),2.0)</f>
        <v>2</v>
      </c>
      <c r="AB132" s="30">
        <f>IFERROR(__xludf.DUMMYFUNCTION("""COMPUTED_VALUE"""),2.0)</f>
        <v>2</v>
      </c>
      <c r="AC132" s="31">
        <f>IFERROR(__xludf.DUMMYFUNCTION("""COMPUTED_VALUE"""),5.0)</f>
        <v>5</v>
      </c>
      <c r="AD132" s="29">
        <f>IFERROR(__xludf.DUMMYFUNCTION("""COMPUTED_VALUE"""),2.0)</f>
        <v>2</v>
      </c>
      <c r="AE132" s="30">
        <f>IFERROR(__xludf.DUMMYFUNCTION("""COMPUTED_VALUE"""),5.0)</f>
        <v>5</v>
      </c>
      <c r="AF132" s="30">
        <f>IFERROR(__xludf.DUMMYFUNCTION("""COMPUTED_VALUE"""),0.0)</f>
        <v>0</v>
      </c>
      <c r="AG132" s="30">
        <f>IFERROR(__xludf.DUMMYFUNCTION("""COMPUTED_VALUE"""),0.0)</f>
        <v>0</v>
      </c>
      <c r="AH132" s="30">
        <f>IFERROR(__xludf.DUMMYFUNCTION("""COMPUTED_VALUE"""),2.0)</f>
        <v>2</v>
      </c>
      <c r="AI132" s="31">
        <f>IFERROR(__xludf.DUMMYFUNCTION("""COMPUTED_VALUE"""),5.0)</f>
        <v>5</v>
      </c>
      <c r="AJ132" s="30">
        <f>IFERROR(__xludf.DUMMYFUNCTION("""COMPUTED_VALUE"""),4.0)</f>
        <v>4</v>
      </c>
      <c r="AK132" s="30">
        <f>IFERROR(__xludf.DUMMYFUNCTION("""COMPUTED_VALUE"""),2.0)</f>
        <v>2</v>
      </c>
      <c r="AL132" s="29">
        <f>IFERROR(__xludf.DUMMYFUNCTION("""COMPUTED_VALUE"""),2.0)</f>
        <v>2</v>
      </c>
      <c r="AM132" s="30">
        <f>IFERROR(__xludf.DUMMYFUNCTION("""COMPUTED_VALUE"""),10.0)</f>
        <v>10</v>
      </c>
      <c r="AN132" s="30">
        <f>IFERROR(__xludf.DUMMYFUNCTION("""COMPUTED_VALUE"""),2.0)</f>
        <v>2</v>
      </c>
      <c r="AO132" s="32">
        <f>IFERROR(__xludf.DUMMYFUNCTION("""COMPUTED_VALUE"""),2.0)</f>
        <v>2</v>
      </c>
      <c r="AP132" s="30">
        <f>IFERROR(__xludf.DUMMYFUNCTION("""COMPUTED_VALUE"""),5.0)</f>
        <v>5</v>
      </c>
      <c r="AQ132" s="30">
        <f>IFERROR(__xludf.DUMMYFUNCTION("""COMPUTED_VALUE"""),28.0)</f>
        <v>28</v>
      </c>
      <c r="AR132" s="30">
        <f>IFERROR(__xludf.DUMMYFUNCTION("""COMPUTED_VALUE"""),2.0)</f>
        <v>2</v>
      </c>
      <c r="AS132" s="29">
        <f>IFERROR(__xludf.DUMMYFUNCTION("""COMPUTED_VALUE"""),2.0)</f>
        <v>2</v>
      </c>
      <c r="AT132" s="29">
        <f>IFERROR(__xludf.DUMMYFUNCTION("""COMPUTED_VALUE"""),0.0)</f>
        <v>0</v>
      </c>
    </row>
    <row r="133">
      <c r="A133" s="33" t="str">
        <f>IFERROR(__xludf.DUMMYFUNCTION("""COMPUTED_VALUE"""),"Решетникова Наталья")</f>
        <v>Решетникова Наталья</v>
      </c>
      <c r="B133" s="29">
        <f>IFERROR(__xludf.DUMMYFUNCTION("""COMPUTED_VALUE"""),71.0)</f>
        <v>71</v>
      </c>
      <c r="C133" s="30">
        <f>IFERROR(__xludf.DUMMYFUNCTION("""COMPUTED_VALUE"""),22.0)</f>
        <v>22</v>
      </c>
      <c r="D133" s="30">
        <f>IFERROR(__xludf.DUMMYFUNCTION("""COMPUTED_VALUE"""),14.0)</f>
        <v>14</v>
      </c>
      <c r="E133" s="30">
        <f>IFERROR(__xludf.DUMMYFUNCTION("""COMPUTED_VALUE"""),20.0)</f>
        <v>20</v>
      </c>
      <c r="F133" s="29">
        <f>IFERROR(__xludf.DUMMYFUNCTION("""COMPUTED_VALUE"""),15.0)</f>
        <v>15</v>
      </c>
      <c r="G133" s="30">
        <f>IFERROR(__xludf.DUMMYFUNCTION("""COMPUTED_VALUE"""),22.0)</f>
        <v>22</v>
      </c>
      <c r="H133" s="30">
        <f>IFERROR(__xludf.DUMMYFUNCTION("""COMPUTED_VALUE"""),0.0)</f>
        <v>0</v>
      </c>
      <c r="I133" s="30">
        <f>IFERROR(__xludf.DUMMYFUNCTION("""COMPUTED_VALUE"""),10.0)</f>
        <v>10</v>
      </c>
      <c r="J133" s="30">
        <f>IFERROR(__xludf.DUMMYFUNCTION("""COMPUTED_VALUE"""),4.0)</f>
        <v>4</v>
      </c>
      <c r="K133" s="30">
        <f>IFERROR(__xludf.DUMMYFUNCTION("""COMPUTED_VALUE"""),5.0)</f>
        <v>5</v>
      </c>
      <c r="L133" s="30">
        <f>IFERROR(__xludf.DUMMYFUNCTION("""COMPUTED_VALUE"""),10.0)</f>
        <v>10</v>
      </c>
      <c r="M133" s="30">
        <f>IFERROR(__xludf.DUMMYFUNCTION("""COMPUTED_VALUE"""),5.0)</f>
        <v>5</v>
      </c>
      <c r="N133" s="30">
        <f>IFERROR(__xludf.DUMMYFUNCTION("""COMPUTED_VALUE"""),10.0)</f>
        <v>10</v>
      </c>
      <c r="O133" s="30">
        <f>IFERROR(__xludf.DUMMYFUNCTION("""COMPUTED_VALUE"""),0.0)</f>
        <v>0</v>
      </c>
      <c r="P133" s="29">
        <f>IFERROR(__xludf.DUMMYFUNCTION("""COMPUTED_VALUE"""),5.0)</f>
        <v>5</v>
      </c>
      <c r="Q133" s="30">
        <f>IFERROR(__xludf.DUMMYFUNCTION("""COMPUTED_VALUE"""),10.0)</f>
        <v>10</v>
      </c>
      <c r="R133" s="30">
        <f>IFERROR(__xludf.DUMMYFUNCTION("""COMPUTED_VALUE"""),10.0)</f>
        <v>10</v>
      </c>
      <c r="S133" s="30">
        <f>IFERROR(__xludf.DUMMYFUNCTION("""COMPUTED_VALUE"""),2.0)</f>
        <v>2</v>
      </c>
      <c r="T133" s="31">
        <f>IFERROR(__xludf.DUMMYFUNCTION("""COMPUTED_VALUE"""),0.0)</f>
        <v>0</v>
      </c>
      <c r="U133" s="29">
        <f>IFERROR(__xludf.DUMMYFUNCTION("""COMPUTED_VALUE"""),0.0)</f>
        <v>0</v>
      </c>
      <c r="V133" s="30">
        <f>IFERROR(__xludf.DUMMYFUNCTION("""COMPUTED_VALUE"""),10.0)</f>
        <v>10</v>
      </c>
      <c r="W133" s="29">
        <f>IFERROR(__xludf.DUMMYFUNCTION("""COMPUTED_VALUE"""),0.0)</f>
        <v>0</v>
      </c>
      <c r="X133" s="30">
        <f>IFERROR(__xludf.DUMMYFUNCTION("""COMPUTED_VALUE"""),2.0)</f>
        <v>2</v>
      </c>
      <c r="Y133" s="30">
        <f>IFERROR(__xludf.DUMMYFUNCTION("""COMPUTED_VALUE"""),2.0)</f>
        <v>2</v>
      </c>
      <c r="Z133" s="30">
        <f>IFERROR(__xludf.DUMMYFUNCTION("""COMPUTED_VALUE"""),0.0)</f>
        <v>0</v>
      </c>
      <c r="AA133" s="30">
        <f>IFERROR(__xludf.DUMMYFUNCTION("""COMPUTED_VALUE"""),0.0)</f>
        <v>0</v>
      </c>
      <c r="AB133" s="30">
        <f>IFERROR(__xludf.DUMMYFUNCTION("""COMPUTED_VALUE"""),0.0)</f>
        <v>0</v>
      </c>
      <c r="AC133" s="31">
        <f>IFERROR(__xludf.DUMMYFUNCTION("""COMPUTED_VALUE"""),5.0)</f>
        <v>5</v>
      </c>
      <c r="AD133" s="29">
        <f>IFERROR(__xludf.DUMMYFUNCTION("""COMPUTED_VALUE"""),0.0)</f>
        <v>0</v>
      </c>
      <c r="AE133" s="30">
        <f>IFERROR(__xludf.DUMMYFUNCTION("""COMPUTED_VALUE"""),5.0)</f>
        <v>5</v>
      </c>
      <c r="AF133" s="30">
        <f>IFERROR(__xludf.DUMMYFUNCTION("""COMPUTED_VALUE"""),2.0)</f>
        <v>2</v>
      </c>
      <c r="AG133" s="30">
        <f>IFERROR(__xludf.DUMMYFUNCTION("""COMPUTED_VALUE"""),3.0)</f>
        <v>3</v>
      </c>
      <c r="AH133" s="30">
        <f>IFERROR(__xludf.DUMMYFUNCTION("""COMPUTED_VALUE"""),0.0)</f>
        <v>0</v>
      </c>
      <c r="AI133" s="31">
        <f>IFERROR(__xludf.DUMMYFUNCTION("""COMPUTED_VALUE"""),5.0)</f>
        <v>5</v>
      </c>
      <c r="AJ133" s="30">
        <f>IFERROR(__xludf.DUMMYFUNCTION("""COMPUTED_VALUE"""),0.0)</f>
        <v>0</v>
      </c>
      <c r="AK133" s="30">
        <f>IFERROR(__xludf.DUMMYFUNCTION("""COMPUTED_VALUE"""),0.0)</f>
        <v>0</v>
      </c>
      <c r="AL133" s="29">
        <f>IFERROR(__xludf.DUMMYFUNCTION("""COMPUTED_VALUE"""),0.0)</f>
        <v>0</v>
      </c>
      <c r="AM133" s="30">
        <f>IFERROR(__xludf.DUMMYFUNCTION("""COMPUTED_VALUE"""),10.0)</f>
        <v>10</v>
      </c>
      <c r="AN133" s="30">
        <f>IFERROR(__xludf.DUMMYFUNCTION("""COMPUTED_VALUE"""),0.0)</f>
        <v>0</v>
      </c>
      <c r="AO133" s="32">
        <f>IFERROR(__xludf.DUMMYFUNCTION("""COMPUTED_VALUE"""),0.0)</f>
        <v>0</v>
      </c>
      <c r="AP133" s="30">
        <f>IFERROR(__xludf.DUMMYFUNCTION("""COMPUTED_VALUE"""),5.0)</f>
        <v>5</v>
      </c>
      <c r="AQ133" s="30">
        <f>IFERROR(__xludf.DUMMYFUNCTION("""COMPUTED_VALUE"""),0.0)</f>
        <v>0</v>
      </c>
      <c r="AR133" s="30">
        <f>IFERROR(__xludf.DUMMYFUNCTION("""COMPUTED_VALUE"""),0.0)</f>
        <v>0</v>
      </c>
      <c r="AS133" s="29">
        <f>IFERROR(__xludf.DUMMYFUNCTION("""COMPUTED_VALUE"""),0.0)</f>
        <v>0</v>
      </c>
      <c r="AT133" s="29">
        <f>IFERROR(__xludf.DUMMYFUNCTION("""COMPUTED_VALUE"""),0.0)</f>
        <v>0</v>
      </c>
    </row>
    <row r="134">
      <c r="A134" s="33" t="str">
        <f>IFERROR(__xludf.DUMMYFUNCTION("""COMPUTED_VALUE"""),"Иванов Виталий")</f>
        <v>Иванов Виталий</v>
      </c>
      <c r="B134" s="29">
        <f>IFERROR(__xludf.DUMMYFUNCTION("""COMPUTED_VALUE"""),87.0)</f>
        <v>87</v>
      </c>
      <c r="C134" s="30">
        <f>IFERROR(__xludf.DUMMYFUNCTION("""COMPUTED_VALUE"""),26.0)</f>
        <v>26</v>
      </c>
      <c r="D134" s="30">
        <f>IFERROR(__xludf.DUMMYFUNCTION("""COMPUTED_VALUE"""),19.0)</f>
        <v>19</v>
      </c>
      <c r="E134" s="30">
        <f>IFERROR(__xludf.DUMMYFUNCTION("""COMPUTED_VALUE"""),17.0)</f>
        <v>17</v>
      </c>
      <c r="F134" s="29">
        <f>IFERROR(__xludf.DUMMYFUNCTION("""COMPUTED_VALUE"""),25.0)</f>
        <v>25</v>
      </c>
      <c r="G134" s="30">
        <f>IFERROR(__xludf.DUMMYFUNCTION("""COMPUTED_VALUE"""),22.0)</f>
        <v>22</v>
      </c>
      <c r="H134" s="30">
        <f>IFERROR(__xludf.DUMMYFUNCTION("""COMPUTED_VALUE"""),4.0)</f>
        <v>4</v>
      </c>
      <c r="I134" s="30">
        <f>IFERROR(__xludf.DUMMYFUNCTION("""COMPUTED_VALUE"""),12.0)</f>
        <v>12</v>
      </c>
      <c r="J134" s="30">
        <f>IFERROR(__xludf.DUMMYFUNCTION("""COMPUTED_VALUE"""),7.0)</f>
        <v>7</v>
      </c>
      <c r="K134" s="30">
        <f>IFERROR(__xludf.DUMMYFUNCTION("""COMPUTED_VALUE"""),2.0)</f>
        <v>2</v>
      </c>
      <c r="L134" s="30">
        <f>IFERROR(__xludf.DUMMYFUNCTION("""COMPUTED_VALUE"""),10.0)</f>
        <v>10</v>
      </c>
      <c r="M134" s="30">
        <f>IFERROR(__xludf.DUMMYFUNCTION("""COMPUTED_VALUE"""),5.0)</f>
        <v>5</v>
      </c>
      <c r="N134" s="30">
        <f>IFERROR(__xludf.DUMMYFUNCTION("""COMPUTED_VALUE"""),10.0)</f>
        <v>10</v>
      </c>
      <c r="O134" s="30">
        <f>IFERROR(__xludf.DUMMYFUNCTION("""COMPUTED_VALUE"""),2.0)</f>
        <v>2</v>
      </c>
      <c r="P134" s="29">
        <f>IFERROR(__xludf.DUMMYFUNCTION("""COMPUTED_VALUE"""),13.0)</f>
        <v>13</v>
      </c>
      <c r="Q134" s="30">
        <f>IFERROR(__xludf.DUMMYFUNCTION("""COMPUTED_VALUE"""),10.0)</f>
        <v>10</v>
      </c>
      <c r="R134" s="30">
        <f>IFERROR(__xludf.DUMMYFUNCTION("""COMPUTED_VALUE"""),10.0)</f>
        <v>10</v>
      </c>
      <c r="S134" s="30">
        <f>IFERROR(__xludf.DUMMYFUNCTION("""COMPUTED_VALUE"""),2.0)</f>
        <v>2</v>
      </c>
      <c r="T134" s="31">
        <f>IFERROR(__xludf.DUMMYFUNCTION("""COMPUTED_VALUE"""),2.0)</f>
        <v>2</v>
      </c>
      <c r="U134" s="29">
        <f>IFERROR(__xludf.DUMMYFUNCTION("""COMPUTED_VALUE"""),2.0)</f>
        <v>2</v>
      </c>
      <c r="V134" s="30">
        <f>IFERROR(__xludf.DUMMYFUNCTION("""COMPUTED_VALUE"""),10.0)</f>
        <v>10</v>
      </c>
      <c r="W134" s="29">
        <f>IFERROR(__xludf.DUMMYFUNCTION("""COMPUTED_VALUE"""),2.0)</f>
        <v>2</v>
      </c>
      <c r="X134" s="30">
        <f>IFERROR(__xludf.DUMMYFUNCTION("""COMPUTED_VALUE"""),1.0)</f>
        <v>1</v>
      </c>
      <c r="Y134" s="30">
        <f>IFERROR(__xludf.DUMMYFUNCTION("""COMPUTED_VALUE"""),2.0)</f>
        <v>2</v>
      </c>
      <c r="Z134" s="30">
        <f>IFERROR(__xludf.DUMMYFUNCTION("""COMPUTED_VALUE"""),4.0)</f>
        <v>4</v>
      </c>
      <c r="AA134" s="30">
        <f>IFERROR(__xludf.DUMMYFUNCTION("""COMPUTED_VALUE"""),0.0)</f>
        <v>0</v>
      </c>
      <c r="AB134" s="30">
        <f>IFERROR(__xludf.DUMMYFUNCTION("""COMPUTED_VALUE"""),0.0)</f>
        <v>0</v>
      </c>
      <c r="AC134" s="31">
        <f>IFERROR(__xludf.DUMMYFUNCTION("""COMPUTED_VALUE"""),0.0)</f>
        <v>0</v>
      </c>
      <c r="AD134" s="29">
        <f>IFERROR(__xludf.DUMMYFUNCTION("""COMPUTED_VALUE"""),2.0)</f>
        <v>2</v>
      </c>
      <c r="AE134" s="30">
        <f>IFERROR(__xludf.DUMMYFUNCTION("""COMPUTED_VALUE"""),5.0)</f>
        <v>5</v>
      </c>
      <c r="AF134" s="30">
        <f>IFERROR(__xludf.DUMMYFUNCTION("""COMPUTED_VALUE"""),2.0)</f>
        <v>2</v>
      </c>
      <c r="AG134" s="30">
        <f>IFERROR(__xludf.DUMMYFUNCTION("""COMPUTED_VALUE"""),3.0)</f>
        <v>3</v>
      </c>
      <c r="AH134" s="30">
        <f>IFERROR(__xludf.DUMMYFUNCTION("""COMPUTED_VALUE"""),0.0)</f>
        <v>0</v>
      </c>
      <c r="AI134" s="31">
        <f>IFERROR(__xludf.DUMMYFUNCTION("""COMPUTED_VALUE"""),5.0)</f>
        <v>5</v>
      </c>
      <c r="AJ134" s="30">
        <f>IFERROR(__xludf.DUMMYFUNCTION("""COMPUTED_VALUE"""),0.0)</f>
        <v>0</v>
      </c>
      <c r="AK134" s="30">
        <f>IFERROR(__xludf.DUMMYFUNCTION("""COMPUTED_VALUE"""),0.0)</f>
        <v>0</v>
      </c>
      <c r="AL134" s="29">
        <f>IFERROR(__xludf.DUMMYFUNCTION("""COMPUTED_VALUE"""),0.0)</f>
        <v>0</v>
      </c>
      <c r="AM134" s="30">
        <f>IFERROR(__xludf.DUMMYFUNCTION("""COMPUTED_VALUE"""),10.0)</f>
        <v>10</v>
      </c>
      <c r="AN134" s="30">
        <f>IFERROR(__xludf.DUMMYFUNCTION("""COMPUTED_VALUE"""),0.0)</f>
        <v>0</v>
      </c>
      <c r="AO134" s="32">
        <f>IFERROR(__xludf.DUMMYFUNCTION("""COMPUTED_VALUE"""),2.0)</f>
        <v>2</v>
      </c>
      <c r="AP134" s="30">
        <f>IFERROR(__xludf.DUMMYFUNCTION("""COMPUTED_VALUE"""),0.0)</f>
        <v>0</v>
      </c>
      <c r="AQ134" s="30">
        <f>IFERROR(__xludf.DUMMYFUNCTION("""COMPUTED_VALUE"""),13.0)</f>
        <v>13</v>
      </c>
      <c r="AR134" s="30">
        <f>IFERROR(__xludf.DUMMYFUNCTION("""COMPUTED_VALUE"""),0.0)</f>
        <v>0</v>
      </c>
      <c r="AS134" s="29">
        <f>IFERROR(__xludf.DUMMYFUNCTION("""COMPUTED_VALUE"""),0.0)</f>
        <v>0</v>
      </c>
      <c r="AT134" s="29">
        <f>IFERROR(__xludf.DUMMYFUNCTION("""COMPUTED_VALUE"""),0.0)</f>
        <v>0</v>
      </c>
    </row>
    <row r="135">
      <c r="A135" s="33" t="str">
        <f>IFERROR(__xludf.DUMMYFUNCTION("""COMPUTED_VALUE"""),"Симанова Кристина")</f>
        <v>Симанова Кристина</v>
      </c>
      <c r="B135" s="29">
        <f>IFERROR(__xludf.DUMMYFUNCTION("""COMPUTED_VALUE"""),56.0)</f>
        <v>56</v>
      </c>
      <c r="C135" s="30">
        <f>IFERROR(__xludf.DUMMYFUNCTION("""COMPUTED_VALUE"""),26.0)</f>
        <v>26</v>
      </c>
      <c r="D135" s="30">
        <f>IFERROR(__xludf.DUMMYFUNCTION("""COMPUTED_VALUE"""),11.0)</f>
        <v>11</v>
      </c>
      <c r="E135" s="30">
        <f>IFERROR(__xludf.DUMMYFUNCTION("""COMPUTED_VALUE"""),19.0)</f>
        <v>19</v>
      </c>
      <c r="F135" s="29">
        <f>IFERROR(__xludf.DUMMYFUNCTION("""COMPUTED_VALUE"""),0.0)</f>
        <v>0</v>
      </c>
      <c r="G135" s="30">
        <f>IFERROR(__xludf.DUMMYFUNCTION("""COMPUTED_VALUE"""),22.0)</f>
        <v>22</v>
      </c>
      <c r="H135" s="30">
        <f>IFERROR(__xludf.DUMMYFUNCTION("""COMPUTED_VALUE"""),4.0)</f>
        <v>4</v>
      </c>
      <c r="I135" s="30">
        <f>IFERROR(__xludf.DUMMYFUNCTION("""COMPUTED_VALUE"""),10.0)</f>
        <v>10</v>
      </c>
      <c r="J135" s="30">
        <f>IFERROR(__xludf.DUMMYFUNCTION("""COMPUTED_VALUE"""),1.0)</f>
        <v>1</v>
      </c>
      <c r="K135" s="30">
        <f>IFERROR(__xludf.DUMMYFUNCTION("""COMPUTED_VALUE"""),5.0)</f>
        <v>5</v>
      </c>
      <c r="L135" s="30">
        <f>IFERROR(__xludf.DUMMYFUNCTION("""COMPUTED_VALUE"""),9.0)</f>
        <v>9</v>
      </c>
      <c r="M135" s="30">
        <f>IFERROR(__xludf.DUMMYFUNCTION("""COMPUTED_VALUE"""),5.0)</f>
        <v>5</v>
      </c>
      <c r="N135" s="30">
        <f>IFERROR(__xludf.DUMMYFUNCTION("""COMPUTED_VALUE"""),0.0)</f>
        <v>0</v>
      </c>
      <c r="O135" s="30">
        <f>IFERROR(__xludf.DUMMYFUNCTION("""COMPUTED_VALUE"""),0.0)</f>
        <v>0</v>
      </c>
      <c r="P135" s="29">
        <f>IFERROR(__xludf.DUMMYFUNCTION("""COMPUTED_VALUE"""),0.0)</f>
        <v>0</v>
      </c>
      <c r="Q135" s="30">
        <f>IFERROR(__xludf.DUMMYFUNCTION("""COMPUTED_VALUE"""),10.0)</f>
        <v>10</v>
      </c>
      <c r="R135" s="30">
        <f>IFERROR(__xludf.DUMMYFUNCTION("""COMPUTED_VALUE"""),10.0)</f>
        <v>10</v>
      </c>
      <c r="S135" s="30">
        <f>IFERROR(__xludf.DUMMYFUNCTION("""COMPUTED_VALUE"""),2.0)</f>
        <v>2</v>
      </c>
      <c r="T135" s="31">
        <f>IFERROR(__xludf.DUMMYFUNCTION("""COMPUTED_VALUE"""),2.0)</f>
        <v>2</v>
      </c>
      <c r="U135" s="29">
        <f>IFERROR(__xludf.DUMMYFUNCTION("""COMPUTED_VALUE"""),2.0)</f>
        <v>2</v>
      </c>
      <c r="V135" s="30">
        <f>IFERROR(__xludf.DUMMYFUNCTION("""COMPUTED_VALUE"""),10.0)</f>
        <v>10</v>
      </c>
      <c r="W135" s="29">
        <f>IFERROR(__xludf.DUMMYFUNCTION("""COMPUTED_VALUE"""),0.0)</f>
        <v>0</v>
      </c>
      <c r="X135" s="30">
        <f>IFERROR(__xludf.DUMMYFUNCTION("""COMPUTED_VALUE"""),1.0)</f>
        <v>1</v>
      </c>
      <c r="Y135" s="30">
        <f>IFERROR(__xludf.DUMMYFUNCTION("""COMPUTED_VALUE"""),0.0)</f>
        <v>0</v>
      </c>
      <c r="Z135" s="30">
        <f>IFERROR(__xludf.DUMMYFUNCTION("""COMPUTED_VALUE"""),0.0)</f>
        <v>0</v>
      </c>
      <c r="AA135" s="30">
        <f>IFERROR(__xludf.DUMMYFUNCTION("""COMPUTED_VALUE"""),0.0)</f>
        <v>0</v>
      </c>
      <c r="AB135" s="30">
        <f>IFERROR(__xludf.DUMMYFUNCTION("""COMPUTED_VALUE"""),0.0)</f>
        <v>0</v>
      </c>
      <c r="AC135" s="31">
        <f>IFERROR(__xludf.DUMMYFUNCTION("""COMPUTED_VALUE"""),5.0)</f>
        <v>5</v>
      </c>
      <c r="AD135" s="29">
        <f>IFERROR(__xludf.DUMMYFUNCTION("""COMPUTED_VALUE"""),0.0)</f>
        <v>0</v>
      </c>
      <c r="AE135" s="30">
        <f>IFERROR(__xludf.DUMMYFUNCTION("""COMPUTED_VALUE"""),5.0)</f>
        <v>5</v>
      </c>
      <c r="AF135" s="30">
        <f>IFERROR(__xludf.DUMMYFUNCTION("""COMPUTED_VALUE"""),1.0)</f>
        <v>1</v>
      </c>
      <c r="AG135" s="30">
        <f>IFERROR(__xludf.DUMMYFUNCTION("""COMPUTED_VALUE"""),3.0)</f>
        <v>3</v>
      </c>
      <c r="AH135" s="30">
        <f>IFERROR(__xludf.DUMMYFUNCTION("""COMPUTED_VALUE"""),0.0)</f>
        <v>0</v>
      </c>
      <c r="AI135" s="31">
        <f>IFERROR(__xludf.DUMMYFUNCTION("""COMPUTED_VALUE"""),5.0)</f>
        <v>5</v>
      </c>
      <c r="AJ135" s="30">
        <f>IFERROR(__xludf.DUMMYFUNCTION("""COMPUTED_VALUE"""),0.0)</f>
        <v>0</v>
      </c>
      <c r="AK135" s="30">
        <f>IFERROR(__xludf.DUMMYFUNCTION("""COMPUTED_VALUE"""),0.0)</f>
        <v>0</v>
      </c>
      <c r="AL135" s="29">
        <f>IFERROR(__xludf.DUMMYFUNCTION("""COMPUTED_VALUE"""),0.0)</f>
        <v>0</v>
      </c>
      <c r="AM135" s="30">
        <f>IFERROR(__xludf.DUMMYFUNCTION("""COMPUTED_VALUE"""),0.0)</f>
        <v>0</v>
      </c>
      <c r="AN135" s="30">
        <f>IFERROR(__xludf.DUMMYFUNCTION("""COMPUTED_VALUE"""),0.0)</f>
        <v>0</v>
      </c>
      <c r="AO135" s="32">
        <f>IFERROR(__xludf.DUMMYFUNCTION("""COMPUTED_VALUE"""),0.0)</f>
        <v>0</v>
      </c>
      <c r="AP135" s="30">
        <f>IFERROR(__xludf.DUMMYFUNCTION("""COMPUTED_VALUE"""),0.0)</f>
        <v>0</v>
      </c>
      <c r="AQ135" s="30">
        <f>IFERROR(__xludf.DUMMYFUNCTION("""COMPUTED_VALUE"""),0.0)</f>
        <v>0</v>
      </c>
      <c r="AR135" s="30">
        <f>IFERROR(__xludf.DUMMYFUNCTION("""COMPUTED_VALUE"""),0.0)</f>
        <v>0</v>
      </c>
      <c r="AS135" s="29">
        <f>IFERROR(__xludf.DUMMYFUNCTION("""COMPUTED_VALUE"""),0.0)</f>
        <v>0</v>
      </c>
      <c r="AT135" s="29">
        <f>IFERROR(__xludf.DUMMYFUNCTION("""COMPUTED_VALUE"""),0.0)</f>
        <v>0</v>
      </c>
    </row>
    <row r="136">
      <c r="A136" s="33" t="str">
        <f>IFERROR(__xludf.DUMMYFUNCTION("""COMPUTED_VALUE"""),"Балбашова Екатерина")</f>
        <v>Балбашова Екатерина</v>
      </c>
      <c r="B136" s="29">
        <f>IFERROR(__xludf.DUMMYFUNCTION("""COMPUTED_VALUE"""),145.0)</f>
        <v>145</v>
      </c>
      <c r="C136" s="30">
        <f>IFERROR(__xludf.DUMMYFUNCTION("""COMPUTED_VALUE"""),26.0)</f>
        <v>26</v>
      </c>
      <c r="D136" s="30">
        <f>IFERROR(__xludf.DUMMYFUNCTION("""COMPUTED_VALUE"""),29.0)</f>
        <v>29</v>
      </c>
      <c r="E136" s="30">
        <f>IFERROR(__xludf.DUMMYFUNCTION("""COMPUTED_VALUE"""),35.0)</f>
        <v>35</v>
      </c>
      <c r="F136" s="29">
        <f>IFERROR(__xludf.DUMMYFUNCTION("""COMPUTED_VALUE"""),55.0)</f>
        <v>55</v>
      </c>
      <c r="G136" s="30">
        <f>IFERROR(__xludf.DUMMYFUNCTION("""COMPUTED_VALUE"""),22.0)</f>
        <v>22</v>
      </c>
      <c r="H136" s="30">
        <f>IFERROR(__xludf.DUMMYFUNCTION("""COMPUTED_VALUE"""),4.0)</f>
        <v>4</v>
      </c>
      <c r="I136" s="30">
        <f>IFERROR(__xludf.DUMMYFUNCTION("""COMPUTED_VALUE"""),12.0)</f>
        <v>12</v>
      </c>
      <c r="J136" s="30">
        <f>IFERROR(__xludf.DUMMYFUNCTION("""COMPUTED_VALUE"""),17.0)</f>
        <v>17</v>
      </c>
      <c r="K136" s="30">
        <f>IFERROR(__xludf.DUMMYFUNCTION("""COMPUTED_VALUE"""),7.0)</f>
        <v>7</v>
      </c>
      <c r="L136" s="30">
        <f>IFERROR(__xludf.DUMMYFUNCTION("""COMPUTED_VALUE"""),12.0)</f>
        <v>12</v>
      </c>
      <c r="M136" s="30">
        <f>IFERROR(__xludf.DUMMYFUNCTION("""COMPUTED_VALUE"""),16.0)</f>
        <v>16</v>
      </c>
      <c r="N136" s="30">
        <f>IFERROR(__xludf.DUMMYFUNCTION("""COMPUTED_VALUE"""),12.0)</f>
        <v>12</v>
      </c>
      <c r="O136" s="30">
        <f>IFERROR(__xludf.DUMMYFUNCTION("""COMPUTED_VALUE"""),2.0)</f>
        <v>2</v>
      </c>
      <c r="P136" s="29">
        <f>IFERROR(__xludf.DUMMYFUNCTION("""COMPUTED_VALUE"""),41.0)</f>
        <v>41</v>
      </c>
      <c r="Q136" s="30">
        <f>IFERROR(__xludf.DUMMYFUNCTION("""COMPUTED_VALUE"""),10.0)</f>
        <v>10</v>
      </c>
      <c r="R136" s="30">
        <f>IFERROR(__xludf.DUMMYFUNCTION("""COMPUTED_VALUE"""),10.0)</f>
        <v>10</v>
      </c>
      <c r="S136" s="30">
        <f>IFERROR(__xludf.DUMMYFUNCTION("""COMPUTED_VALUE"""),2.0)</f>
        <v>2</v>
      </c>
      <c r="T136" s="31">
        <f>IFERROR(__xludf.DUMMYFUNCTION("""COMPUTED_VALUE"""),2.0)</f>
        <v>2</v>
      </c>
      <c r="U136" s="29">
        <f>IFERROR(__xludf.DUMMYFUNCTION("""COMPUTED_VALUE"""),2.0)</f>
        <v>2</v>
      </c>
      <c r="V136" s="30">
        <f>IFERROR(__xludf.DUMMYFUNCTION("""COMPUTED_VALUE"""),10.0)</f>
        <v>10</v>
      </c>
      <c r="W136" s="29">
        <f>IFERROR(__xludf.DUMMYFUNCTION("""COMPUTED_VALUE"""),2.0)</f>
        <v>2</v>
      </c>
      <c r="X136" s="30">
        <f>IFERROR(__xludf.DUMMYFUNCTION("""COMPUTED_VALUE"""),2.0)</f>
        <v>2</v>
      </c>
      <c r="Y136" s="30">
        <f>IFERROR(__xludf.DUMMYFUNCTION("""COMPUTED_VALUE"""),2.0)</f>
        <v>2</v>
      </c>
      <c r="Z136" s="30">
        <f>IFERROR(__xludf.DUMMYFUNCTION("""COMPUTED_VALUE"""),9.0)</f>
        <v>9</v>
      </c>
      <c r="AA136" s="30">
        <f>IFERROR(__xludf.DUMMYFUNCTION("""COMPUTED_VALUE"""),2.0)</f>
        <v>2</v>
      </c>
      <c r="AB136" s="30">
        <f>IFERROR(__xludf.DUMMYFUNCTION("""COMPUTED_VALUE"""),2.0)</f>
        <v>2</v>
      </c>
      <c r="AC136" s="31">
        <f>IFERROR(__xludf.DUMMYFUNCTION("""COMPUTED_VALUE"""),5.0)</f>
        <v>5</v>
      </c>
      <c r="AD136" s="29">
        <f>IFERROR(__xludf.DUMMYFUNCTION("""COMPUTED_VALUE"""),2.0)</f>
        <v>2</v>
      </c>
      <c r="AE136" s="30">
        <f>IFERROR(__xludf.DUMMYFUNCTION("""COMPUTED_VALUE"""),5.0)</f>
        <v>5</v>
      </c>
      <c r="AF136" s="30">
        <f>IFERROR(__xludf.DUMMYFUNCTION("""COMPUTED_VALUE"""),2.0)</f>
        <v>2</v>
      </c>
      <c r="AG136" s="30">
        <f>IFERROR(__xludf.DUMMYFUNCTION("""COMPUTED_VALUE"""),3.0)</f>
        <v>3</v>
      </c>
      <c r="AH136" s="30">
        <f>IFERROR(__xludf.DUMMYFUNCTION("""COMPUTED_VALUE"""),2.0)</f>
        <v>2</v>
      </c>
      <c r="AI136" s="31">
        <f>IFERROR(__xludf.DUMMYFUNCTION("""COMPUTED_VALUE"""),5.0)</f>
        <v>5</v>
      </c>
      <c r="AJ136" s="30">
        <f>IFERROR(__xludf.DUMMYFUNCTION("""COMPUTED_VALUE"""),7.0)</f>
        <v>7</v>
      </c>
      <c r="AK136" s="30">
        <f>IFERROR(__xludf.DUMMYFUNCTION("""COMPUTED_VALUE"""),2.0)</f>
        <v>2</v>
      </c>
      <c r="AL136" s="29">
        <f>IFERROR(__xludf.DUMMYFUNCTION("""COMPUTED_VALUE"""),2.0)</f>
        <v>2</v>
      </c>
      <c r="AM136" s="30">
        <f>IFERROR(__xludf.DUMMYFUNCTION("""COMPUTED_VALUE"""),10.0)</f>
        <v>10</v>
      </c>
      <c r="AN136" s="30">
        <f>IFERROR(__xludf.DUMMYFUNCTION("""COMPUTED_VALUE"""),2.0)</f>
        <v>2</v>
      </c>
      <c r="AO136" s="32">
        <f>IFERROR(__xludf.DUMMYFUNCTION("""COMPUTED_VALUE"""),2.0)</f>
        <v>2</v>
      </c>
      <c r="AP136" s="30">
        <f>IFERROR(__xludf.DUMMYFUNCTION("""COMPUTED_VALUE"""),5.0)</f>
        <v>5</v>
      </c>
      <c r="AQ136" s="30">
        <f>IFERROR(__xludf.DUMMYFUNCTION("""COMPUTED_VALUE"""),32.0)</f>
        <v>32</v>
      </c>
      <c r="AR136" s="30">
        <f>IFERROR(__xludf.DUMMYFUNCTION("""COMPUTED_VALUE"""),2.0)</f>
        <v>2</v>
      </c>
      <c r="AS136" s="29">
        <f>IFERROR(__xludf.DUMMYFUNCTION("""COMPUTED_VALUE"""),2.0)</f>
        <v>2</v>
      </c>
      <c r="AT136" s="29">
        <f>IFERROR(__xludf.DUMMYFUNCTION("""COMPUTED_VALUE"""),0.0)</f>
        <v>0</v>
      </c>
    </row>
    <row r="137">
      <c r="A137" s="33" t="str">
        <f>IFERROR(__xludf.DUMMYFUNCTION("""COMPUTED_VALUE"""),"Колесникова Юлия")</f>
        <v>Колесникова Юлия</v>
      </c>
      <c r="B137" s="29">
        <f>IFERROR(__xludf.DUMMYFUNCTION("""COMPUTED_VALUE"""),90.0)</f>
        <v>90</v>
      </c>
      <c r="C137" s="30">
        <f>IFERROR(__xludf.DUMMYFUNCTION("""COMPUTED_VALUE"""),26.0)</f>
        <v>26</v>
      </c>
      <c r="D137" s="30">
        <f>IFERROR(__xludf.DUMMYFUNCTION("""COMPUTED_VALUE"""),3.0)</f>
        <v>3</v>
      </c>
      <c r="E137" s="30">
        <f>IFERROR(__xludf.DUMMYFUNCTION("""COMPUTED_VALUE"""),19.0)</f>
        <v>19</v>
      </c>
      <c r="F137" s="29">
        <f>IFERROR(__xludf.DUMMYFUNCTION("""COMPUTED_VALUE"""),42.0)</f>
        <v>42</v>
      </c>
      <c r="G137" s="30">
        <f>IFERROR(__xludf.DUMMYFUNCTION("""COMPUTED_VALUE"""),22.0)</f>
        <v>22</v>
      </c>
      <c r="H137" s="30">
        <f>IFERROR(__xludf.DUMMYFUNCTION("""COMPUTED_VALUE"""),4.0)</f>
        <v>4</v>
      </c>
      <c r="I137" s="30">
        <f>IFERROR(__xludf.DUMMYFUNCTION("""COMPUTED_VALUE"""),0.0)</f>
        <v>0</v>
      </c>
      <c r="J137" s="30">
        <f>IFERROR(__xludf.DUMMYFUNCTION("""COMPUTED_VALUE"""),3.0)</f>
        <v>3</v>
      </c>
      <c r="K137" s="30">
        <f>IFERROR(__xludf.DUMMYFUNCTION("""COMPUTED_VALUE"""),5.0)</f>
        <v>5</v>
      </c>
      <c r="L137" s="30">
        <f>IFERROR(__xludf.DUMMYFUNCTION("""COMPUTED_VALUE"""),9.0)</f>
        <v>9</v>
      </c>
      <c r="M137" s="30">
        <f>IFERROR(__xludf.DUMMYFUNCTION("""COMPUTED_VALUE"""),5.0)</f>
        <v>5</v>
      </c>
      <c r="N137" s="30">
        <f>IFERROR(__xludf.DUMMYFUNCTION("""COMPUTED_VALUE"""),0.0)</f>
        <v>0</v>
      </c>
      <c r="O137" s="30">
        <f>IFERROR(__xludf.DUMMYFUNCTION("""COMPUTED_VALUE"""),2.0)</f>
        <v>2</v>
      </c>
      <c r="P137" s="29">
        <f>IFERROR(__xludf.DUMMYFUNCTION("""COMPUTED_VALUE"""),40.0)</f>
        <v>40</v>
      </c>
      <c r="Q137" s="30">
        <f>IFERROR(__xludf.DUMMYFUNCTION("""COMPUTED_VALUE"""),10.0)</f>
        <v>10</v>
      </c>
      <c r="R137" s="30">
        <f>IFERROR(__xludf.DUMMYFUNCTION("""COMPUTED_VALUE"""),10.0)</f>
        <v>10</v>
      </c>
      <c r="S137" s="30">
        <f>IFERROR(__xludf.DUMMYFUNCTION("""COMPUTED_VALUE"""),2.0)</f>
        <v>2</v>
      </c>
      <c r="T137" s="31">
        <f>IFERROR(__xludf.DUMMYFUNCTION("""COMPUTED_VALUE"""),2.0)</f>
        <v>2</v>
      </c>
      <c r="U137" s="29">
        <f>IFERROR(__xludf.DUMMYFUNCTION("""COMPUTED_VALUE"""),2.0)</f>
        <v>2</v>
      </c>
      <c r="V137" s="30">
        <f>IFERROR(__xludf.DUMMYFUNCTION("""COMPUTED_VALUE"""),0.0)</f>
        <v>0</v>
      </c>
      <c r="W137" s="29">
        <f>IFERROR(__xludf.DUMMYFUNCTION("""COMPUTED_VALUE"""),0.0)</f>
        <v>0</v>
      </c>
      <c r="X137" s="30">
        <f>IFERROR(__xludf.DUMMYFUNCTION("""COMPUTED_VALUE"""),1.0)</f>
        <v>1</v>
      </c>
      <c r="Y137" s="30">
        <f>IFERROR(__xludf.DUMMYFUNCTION("""COMPUTED_VALUE"""),2.0)</f>
        <v>2</v>
      </c>
      <c r="Z137" s="30">
        <f>IFERROR(__xludf.DUMMYFUNCTION("""COMPUTED_VALUE"""),0.0)</f>
        <v>0</v>
      </c>
      <c r="AA137" s="30">
        <f>IFERROR(__xludf.DUMMYFUNCTION("""COMPUTED_VALUE"""),0.0)</f>
        <v>0</v>
      </c>
      <c r="AB137" s="30">
        <f>IFERROR(__xludf.DUMMYFUNCTION("""COMPUTED_VALUE"""),0.0)</f>
        <v>0</v>
      </c>
      <c r="AC137" s="31">
        <f>IFERROR(__xludf.DUMMYFUNCTION("""COMPUTED_VALUE"""),5.0)</f>
        <v>5</v>
      </c>
      <c r="AD137" s="29">
        <f>IFERROR(__xludf.DUMMYFUNCTION("""COMPUTED_VALUE"""),0.0)</f>
        <v>0</v>
      </c>
      <c r="AE137" s="30">
        <f>IFERROR(__xludf.DUMMYFUNCTION("""COMPUTED_VALUE"""),5.0)</f>
        <v>5</v>
      </c>
      <c r="AF137" s="30">
        <f>IFERROR(__xludf.DUMMYFUNCTION("""COMPUTED_VALUE"""),1.0)</f>
        <v>1</v>
      </c>
      <c r="AG137" s="30">
        <f>IFERROR(__xludf.DUMMYFUNCTION("""COMPUTED_VALUE"""),3.0)</f>
        <v>3</v>
      </c>
      <c r="AH137" s="30">
        <f>IFERROR(__xludf.DUMMYFUNCTION("""COMPUTED_VALUE"""),0.0)</f>
        <v>0</v>
      </c>
      <c r="AI137" s="31">
        <f>IFERROR(__xludf.DUMMYFUNCTION("""COMPUTED_VALUE"""),5.0)</f>
        <v>5</v>
      </c>
      <c r="AJ137" s="30">
        <f>IFERROR(__xludf.DUMMYFUNCTION("""COMPUTED_VALUE"""),0.0)</f>
        <v>0</v>
      </c>
      <c r="AK137" s="30">
        <f>IFERROR(__xludf.DUMMYFUNCTION("""COMPUTED_VALUE"""),0.0)</f>
        <v>0</v>
      </c>
      <c r="AL137" s="29">
        <f>IFERROR(__xludf.DUMMYFUNCTION("""COMPUTED_VALUE"""),0.0)</f>
        <v>0</v>
      </c>
      <c r="AM137" s="30">
        <f>IFERROR(__xludf.DUMMYFUNCTION("""COMPUTED_VALUE"""),0.0)</f>
        <v>0</v>
      </c>
      <c r="AN137" s="30">
        <f>IFERROR(__xludf.DUMMYFUNCTION("""COMPUTED_VALUE"""),0.0)</f>
        <v>0</v>
      </c>
      <c r="AO137" s="32">
        <f>IFERROR(__xludf.DUMMYFUNCTION("""COMPUTED_VALUE"""),2.0)</f>
        <v>2</v>
      </c>
      <c r="AP137" s="30">
        <f>IFERROR(__xludf.DUMMYFUNCTION("""COMPUTED_VALUE"""),0.0)</f>
        <v>0</v>
      </c>
      <c r="AQ137" s="30">
        <f>IFERROR(__xludf.DUMMYFUNCTION("""COMPUTED_VALUE"""),36.0)</f>
        <v>36</v>
      </c>
      <c r="AR137" s="30">
        <f>IFERROR(__xludf.DUMMYFUNCTION("""COMPUTED_VALUE"""),2.0)</f>
        <v>2</v>
      </c>
      <c r="AS137" s="29">
        <f>IFERROR(__xludf.DUMMYFUNCTION("""COMPUTED_VALUE"""),2.0)</f>
        <v>2</v>
      </c>
      <c r="AT137" s="29">
        <f>IFERROR(__xludf.DUMMYFUNCTION("""COMPUTED_VALUE"""),0.0)</f>
        <v>0</v>
      </c>
    </row>
    <row r="138">
      <c r="A138" s="33" t="str">
        <f>IFERROR(__xludf.DUMMYFUNCTION("""COMPUTED_VALUE"""),"Астапкович Ирина")</f>
        <v>Астапкович Ирина</v>
      </c>
      <c r="B138" s="29">
        <f>IFERROR(__xludf.DUMMYFUNCTION("""COMPUTED_VALUE"""),64.0)</f>
        <v>64</v>
      </c>
      <c r="C138" s="30">
        <f>IFERROR(__xludf.DUMMYFUNCTION("""COMPUTED_VALUE"""),20.0)</f>
        <v>20</v>
      </c>
      <c r="D138" s="30">
        <f>IFERROR(__xludf.DUMMYFUNCTION("""COMPUTED_VALUE"""),14.0)</f>
        <v>14</v>
      </c>
      <c r="E138" s="30">
        <f>IFERROR(__xludf.DUMMYFUNCTION("""COMPUTED_VALUE"""),23.0)</f>
        <v>23</v>
      </c>
      <c r="F138" s="29">
        <f>IFERROR(__xludf.DUMMYFUNCTION("""COMPUTED_VALUE"""),7.0)</f>
        <v>7</v>
      </c>
      <c r="G138" s="30">
        <f>IFERROR(__xludf.DUMMYFUNCTION("""COMPUTED_VALUE"""),20.0)</f>
        <v>20</v>
      </c>
      <c r="H138" s="30">
        <f>IFERROR(__xludf.DUMMYFUNCTION("""COMPUTED_VALUE"""),0.0)</f>
        <v>0</v>
      </c>
      <c r="I138" s="30">
        <f>IFERROR(__xludf.DUMMYFUNCTION("""COMPUTED_VALUE"""),2.0)</f>
        <v>2</v>
      </c>
      <c r="J138" s="30">
        <f>IFERROR(__xludf.DUMMYFUNCTION("""COMPUTED_VALUE"""),12.0)</f>
        <v>12</v>
      </c>
      <c r="K138" s="30">
        <f>IFERROR(__xludf.DUMMYFUNCTION("""COMPUTED_VALUE"""),7.0)</f>
        <v>7</v>
      </c>
      <c r="L138" s="30">
        <f>IFERROR(__xludf.DUMMYFUNCTION("""COMPUTED_VALUE"""),7.0)</f>
        <v>7</v>
      </c>
      <c r="M138" s="30">
        <f>IFERROR(__xludf.DUMMYFUNCTION("""COMPUTED_VALUE"""),9.0)</f>
        <v>9</v>
      </c>
      <c r="N138" s="30">
        <f>IFERROR(__xludf.DUMMYFUNCTION("""COMPUTED_VALUE"""),2.0)</f>
        <v>2</v>
      </c>
      <c r="O138" s="30">
        <f>IFERROR(__xludf.DUMMYFUNCTION("""COMPUTED_VALUE"""),0.0)</f>
        <v>0</v>
      </c>
      <c r="P138" s="29">
        <f>IFERROR(__xludf.DUMMYFUNCTION("""COMPUTED_VALUE"""),5.0)</f>
        <v>5</v>
      </c>
      <c r="Q138" s="30">
        <f>IFERROR(__xludf.DUMMYFUNCTION("""COMPUTED_VALUE"""),10.0)</f>
        <v>10</v>
      </c>
      <c r="R138" s="30">
        <f>IFERROR(__xludf.DUMMYFUNCTION("""COMPUTED_VALUE"""),10.0)</f>
        <v>10</v>
      </c>
      <c r="S138" s="30">
        <f>IFERROR(__xludf.DUMMYFUNCTION("""COMPUTED_VALUE"""),0.0)</f>
        <v>0</v>
      </c>
      <c r="T138" s="31">
        <f>IFERROR(__xludf.DUMMYFUNCTION("""COMPUTED_VALUE"""),0.0)</f>
        <v>0</v>
      </c>
      <c r="U138" s="29">
        <f>IFERROR(__xludf.DUMMYFUNCTION("""COMPUTED_VALUE"""),0.0)</f>
        <v>0</v>
      </c>
      <c r="V138" s="30">
        <f>IFERROR(__xludf.DUMMYFUNCTION("""COMPUTED_VALUE"""),0.0)</f>
        <v>0</v>
      </c>
      <c r="W138" s="29">
        <f>IFERROR(__xludf.DUMMYFUNCTION("""COMPUTED_VALUE"""),2.0)</f>
        <v>2</v>
      </c>
      <c r="X138" s="30">
        <f>IFERROR(__xludf.DUMMYFUNCTION("""COMPUTED_VALUE"""),2.0)</f>
        <v>2</v>
      </c>
      <c r="Y138" s="30">
        <f>IFERROR(__xludf.DUMMYFUNCTION("""COMPUTED_VALUE"""),3.0)</f>
        <v>3</v>
      </c>
      <c r="Z138" s="30">
        <f>IFERROR(__xludf.DUMMYFUNCTION("""COMPUTED_VALUE"""),3.0)</f>
        <v>3</v>
      </c>
      <c r="AA138" s="30">
        <f>IFERROR(__xludf.DUMMYFUNCTION("""COMPUTED_VALUE"""),2.0)</f>
        <v>2</v>
      </c>
      <c r="AB138" s="30">
        <f>IFERROR(__xludf.DUMMYFUNCTION("""COMPUTED_VALUE"""),2.0)</f>
        <v>2</v>
      </c>
      <c r="AC138" s="31">
        <f>IFERROR(__xludf.DUMMYFUNCTION("""COMPUTED_VALUE"""),5.0)</f>
        <v>5</v>
      </c>
      <c r="AD138" s="29">
        <f>IFERROR(__xludf.DUMMYFUNCTION("""COMPUTED_VALUE"""),2.0)</f>
        <v>2</v>
      </c>
      <c r="AE138" s="30">
        <f>IFERROR(__xludf.DUMMYFUNCTION("""COMPUTED_VALUE"""),0.0)</f>
        <v>0</v>
      </c>
      <c r="AF138" s="30">
        <f>IFERROR(__xludf.DUMMYFUNCTION("""COMPUTED_VALUE"""),2.0)</f>
        <v>2</v>
      </c>
      <c r="AG138" s="30">
        <f>IFERROR(__xludf.DUMMYFUNCTION("""COMPUTED_VALUE"""),3.0)</f>
        <v>3</v>
      </c>
      <c r="AH138" s="30">
        <f>IFERROR(__xludf.DUMMYFUNCTION("""COMPUTED_VALUE"""),2.0)</f>
        <v>2</v>
      </c>
      <c r="AI138" s="31">
        <f>IFERROR(__xludf.DUMMYFUNCTION("""COMPUTED_VALUE"""),5.0)</f>
        <v>5</v>
      </c>
      <c r="AJ138" s="30">
        <f>IFERROR(__xludf.DUMMYFUNCTION("""COMPUTED_VALUE"""),0.0)</f>
        <v>0</v>
      </c>
      <c r="AK138" s="30">
        <f>IFERROR(__xludf.DUMMYFUNCTION("""COMPUTED_VALUE"""),2.0)</f>
        <v>2</v>
      </c>
      <c r="AL138" s="29">
        <f>IFERROR(__xludf.DUMMYFUNCTION("""COMPUTED_VALUE"""),2.0)</f>
        <v>2</v>
      </c>
      <c r="AM138" s="30">
        <f>IFERROR(__xludf.DUMMYFUNCTION("""COMPUTED_VALUE"""),0.0)</f>
        <v>0</v>
      </c>
      <c r="AN138" s="30">
        <f>IFERROR(__xludf.DUMMYFUNCTION("""COMPUTED_VALUE"""),2.0)</f>
        <v>2</v>
      </c>
      <c r="AO138" s="32">
        <f>IFERROR(__xludf.DUMMYFUNCTION("""COMPUTED_VALUE"""),0.0)</f>
        <v>0</v>
      </c>
      <c r="AP138" s="30">
        <f>IFERROR(__xludf.DUMMYFUNCTION("""COMPUTED_VALUE"""),5.0)</f>
        <v>5</v>
      </c>
      <c r="AQ138" s="30">
        <f>IFERROR(__xludf.DUMMYFUNCTION("""COMPUTED_VALUE"""),0.0)</f>
        <v>0</v>
      </c>
      <c r="AR138" s="30">
        <f>IFERROR(__xludf.DUMMYFUNCTION("""COMPUTED_VALUE"""),0.0)</f>
        <v>0</v>
      </c>
      <c r="AS138" s="29">
        <f>IFERROR(__xludf.DUMMYFUNCTION("""COMPUTED_VALUE"""),0.0)</f>
        <v>0</v>
      </c>
      <c r="AT138" s="29">
        <f>IFERROR(__xludf.DUMMYFUNCTION("""COMPUTED_VALUE"""),0.0)</f>
        <v>0</v>
      </c>
    </row>
    <row r="139">
      <c r="A139" s="33" t="str">
        <f>IFERROR(__xludf.DUMMYFUNCTION("""COMPUTED_VALUE"""),"Баранова Татьяна")</f>
        <v>Баранова Татьяна</v>
      </c>
      <c r="B139" s="29">
        <f>IFERROR(__xludf.DUMMYFUNCTION("""COMPUTED_VALUE"""),129.0)</f>
        <v>129</v>
      </c>
      <c r="C139" s="30">
        <f>IFERROR(__xludf.DUMMYFUNCTION("""COMPUTED_VALUE"""),26.0)</f>
        <v>26</v>
      </c>
      <c r="D139" s="30">
        <f>IFERROR(__xludf.DUMMYFUNCTION("""COMPUTED_VALUE"""),18.0)</f>
        <v>18</v>
      </c>
      <c r="E139" s="30">
        <f>IFERROR(__xludf.DUMMYFUNCTION("""COMPUTED_VALUE"""),32.0)</f>
        <v>32</v>
      </c>
      <c r="F139" s="29">
        <f>IFERROR(__xludf.DUMMYFUNCTION("""COMPUTED_VALUE"""),53.0)</f>
        <v>53</v>
      </c>
      <c r="G139" s="30">
        <f>IFERROR(__xludf.DUMMYFUNCTION("""COMPUTED_VALUE"""),22.0)</f>
        <v>22</v>
      </c>
      <c r="H139" s="30">
        <f>IFERROR(__xludf.DUMMYFUNCTION("""COMPUTED_VALUE"""),4.0)</f>
        <v>4</v>
      </c>
      <c r="I139" s="30">
        <f>IFERROR(__xludf.DUMMYFUNCTION("""COMPUTED_VALUE"""),10.0)</f>
        <v>10</v>
      </c>
      <c r="J139" s="30">
        <f>IFERROR(__xludf.DUMMYFUNCTION("""COMPUTED_VALUE"""),8.0)</f>
        <v>8</v>
      </c>
      <c r="K139" s="30">
        <f>IFERROR(__xludf.DUMMYFUNCTION("""COMPUTED_VALUE"""),7.0)</f>
        <v>7</v>
      </c>
      <c r="L139" s="30">
        <f>IFERROR(__xludf.DUMMYFUNCTION("""COMPUTED_VALUE"""),9.0)</f>
        <v>9</v>
      </c>
      <c r="M139" s="30">
        <f>IFERROR(__xludf.DUMMYFUNCTION("""COMPUTED_VALUE"""),16.0)</f>
        <v>16</v>
      </c>
      <c r="N139" s="30">
        <f>IFERROR(__xludf.DUMMYFUNCTION("""COMPUTED_VALUE"""),12.0)</f>
        <v>12</v>
      </c>
      <c r="O139" s="30">
        <f>IFERROR(__xludf.DUMMYFUNCTION("""COMPUTED_VALUE"""),2.0)</f>
        <v>2</v>
      </c>
      <c r="P139" s="29">
        <f>IFERROR(__xludf.DUMMYFUNCTION("""COMPUTED_VALUE"""),39.0)</f>
        <v>39</v>
      </c>
      <c r="Q139" s="30">
        <f>IFERROR(__xludf.DUMMYFUNCTION("""COMPUTED_VALUE"""),10.0)</f>
        <v>10</v>
      </c>
      <c r="R139" s="30">
        <f>IFERROR(__xludf.DUMMYFUNCTION("""COMPUTED_VALUE"""),10.0)</f>
        <v>10</v>
      </c>
      <c r="S139" s="30">
        <f>IFERROR(__xludf.DUMMYFUNCTION("""COMPUTED_VALUE"""),2.0)</f>
        <v>2</v>
      </c>
      <c r="T139" s="31">
        <f>IFERROR(__xludf.DUMMYFUNCTION("""COMPUTED_VALUE"""),2.0)</f>
        <v>2</v>
      </c>
      <c r="U139" s="29">
        <f>IFERROR(__xludf.DUMMYFUNCTION("""COMPUTED_VALUE"""),2.0)</f>
        <v>2</v>
      </c>
      <c r="V139" s="30">
        <f>IFERROR(__xludf.DUMMYFUNCTION("""COMPUTED_VALUE"""),10.0)</f>
        <v>10</v>
      </c>
      <c r="W139" s="29">
        <f>IFERROR(__xludf.DUMMYFUNCTION("""COMPUTED_VALUE"""),0.0)</f>
        <v>0</v>
      </c>
      <c r="X139" s="30">
        <f>IFERROR(__xludf.DUMMYFUNCTION("""COMPUTED_VALUE"""),2.0)</f>
        <v>2</v>
      </c>
      <c r="Y139" s="30">
        <f>IFERROR(__xludf.DUMMYFUNCTION("""COMPUTED_VALUE"""),2.0)</f>
        <v>2</v>
      </c>
      <c r="Z139" s="30">
        <f>IFERROR(__xludf.DUMMYFUNCTION("""COMPUTED_VALUE"""),0.0)</f>
        <v>0</v>
      </c>
      <c r="AA139" s="30">
        <f>IFERROR(__xludf.DUMMYFUNCTION("""COMPUTED_VALUE"""),2.0)</f>
        <v>2</v>
      </c>
      <c r="AB139" s="30">
        <f>IFERROR(__xludf.DUMMYFUNCTION("""COMPUTED_VALUE"""),2.0)</f>
        <v>2</v>
      </c>
      <c r="AC139" s="31">
        <f>IFERROR(__xludf.DUMMYFUNCTION("""COMPUTED_VALUE"""),5.0)</f>
        <v>5</v>
      </c>
      <c r="AD139" s="29">
        <f>IFERROR(__xludf.DUMMYFUNCTION("""COMPUTED_VALUE"""),2.0)</f>
        <v>2</v>
      </c>
      <c r="AE139" s="30">
        <f>IFERROR(__xludf.DUMMYFUNCTION("""COMPUTED_VALUE"""),5.0)</f>
        <v>5</v>
      </c>
      <c r="AF139" s="30">
        <f>IFERROR(__xludf.DUMMYFUNCTION("""COMPUTED_VALUE"""),1.0)</f>
        <v>1</v>
      </c>
      <c r="AG139" s="30">
        <f>IFERROR(__xludf.DUMMYFUNCTION("""COMPUTED_VALUE"""),1.0)</f>
        <v>1</v>
      </c>
      <c r="AH139" s="30">
        <f>IFERROR(__xludf.DUMMYFUNCTION("""COMPUTED_VALUE"""),2.0)</f>
        <v>2</v>
      </c>
      <c r="AI139" s="31">
        <f>IFERROR(__xludf.DUMMYFUNCTION("""COMPUTED_VALUE"""),5.0)</f>
        <v>5</v>
      </c>
      <c r="AJ139" s="30">
        <f>IFERROR(__xludf.DUMMYFUNCTION("""COMPUTED_VALUE"""),7.0)</f>
        <v>7</v>
      </c>
      <c r="AK139" s="30">
        <f>IFERROR(__xludf.DUMMYFUNCTION("""COMPUTED_VALUE"""),2.0)</f>
        <v>2</v>
      </c>
      <c r="AL139" s="29">
        <f>IFERROR(__xludf.DUMMYFUNCTION("""COMPUTED_VALUE"""),2.0)</f>
        <v>2</v>
      </c>
      <c r="AM139" s="30">
        <f>IFERROR(__xludf.DUMMYFUNCTION("""COMPUTED_VALUE"""),10.0)</f>
        <v>10</v>
      </c>
      <c r="AN139" s="30">
        <f>IFERROR(__xludf.DUMMYFUNCTION("""COMPUTED_VALUE"""),2.0)</f>
        <v>2</v>
      </c>
      <c r="AO139" s="32">
        <f>IFERROR(__xludf.DUMMYFUNCTION("""COMPUTED_VALUE"""),2.0)</f>
        <v>2</v>
      </c>
      <c r="AP139" s="30">
        <f>IFERROR(__xludf.DUMMYFUNCTION("""COMPUTED_VALUE"""),5.0)</f>
        <v>5</v>
      </c>
      <c r="AQ139" s="30">
        <f>IFERROR(__xludf.DUMMYFUNCTION("""COMPUTED_VALUE"""),30.0)</f>
        <v>30</v>
      </c>
      <c r="AR139" s="30">
        <f>IFERROR(__xludf.DUMMYFUNCTION("""COMPUTED_VALUE"""),2.0)</f>
        <v>2</v>
      </c>
      <c r="AS139" s="29">
        <f>IFERROR(__xludf.DUMMYFUNCTION("""COMPUTED_VALUE"""),2.0)</f>
        <v>2</v>
      </c>
      <c r="AT139" s="29">
        <f>IFERROR(__xludf.DUMMYFUNCTION("""COMPUTED_VALUE"""),0.0)</f>
        <v>0</v>
      </c>
    </row>
    <row r="140">
      <c r="A140" s="33" t="str">
        <f>IFERROR(__xludf.DUMMYFUNCTION("""COMPUTED_VALUE"""),"Нефедова Мария")</f>
        <v>Нефедова Мария</v>
      </c>
      <c r="B140" s="29">
        <f>IFERROR(__xludf.DUMMYFUNCTION("""COMPUTED_VALUE"""),121.0)</f>
        <v>121</v>
      </c>
      <c r="C140" s="30">
        <f>IFERROR(__xludf.DUMMYFUNCTION("""COMPUTED_VALUE"""),20.0)</f>
        <v>20</v>
      </c>
      <c r="D140" s="30">
        <f>IFERROR(__xludf.DUMMYFUNCTION("""COMPUTED_VALUE"""),14.0)</f>
        <v>14</v>
      </c>
      <c r="E140" s="30">
        <f>IFERROR(__xludf.DUMMYFUNCTION("""COMPUTED_VALUE"""),27.0)</f>
        <v>27</v>
      </c>
      <c r="F140" s="29">
        <f>IFERROR(__xludf.DUMMYFUNCTION("""COMPUTED_VALUE"""),60.0)</f>
        <v>60</v>
      </c>
      <c r="G140" s="30">
        <f>IFERROR(__xludf.DUMMYFUNCTION("""COMPUTED_VALUE"""),20.0)</f>
        <v>20</v>
      </c>
      <c r="H140" s="30">
        <f>IFERROR(__xludf.DUMMYFUNCTION("""COMPUTED_VALUE"""),0.0)</f>
        <v>0</v>
      </c>
      <c r="I140" s="30">
        <f>IFERROR(__xludf.DUMMYFUNCTION("""COMPUTED_VALUE"""),10.0)</f>
        <v>10</v>
      </c>
      <c r="J140" s="30">
        <f>IFERROR(__xludf.DUMMYFUNCTION("""COMPUTED_VALUE"""),4.0)</f>
        <v>4</v>
      </c>
      <c r="K140" s="30">
        <f>IFERROR(__xludf.DUMMYFUNCTION("""COMPUTED_VALUE"""),2.0)</f>
        <v>2</v>
      </c>
      <c r="L140" s="30">
        <f>IFERROR(__xludf.DUMMYFUNCTION("""COMPUTED_VALUE"""),7.0)</f>
        <v>7</v>
      </c>
      <c r="M140" s="30">
        <f>IFERROR(__xludf.DUMMYFUNCTION("""COMPUTED_VALUE"""),18.0)</f>
        <v>18</v>
      </c>
      <c r="N140" s="30">
        <f>IFERROR(__xludf.DUMMYFUNCTION("""COMPUTED_VALUE"""),12.0)</f>
        <v>12</v>
      </c>
      <c r="O140" s="30">
        <f>IFERROR(__xludf.DUMMYFUNCTION("""COMPUTED_VALUE"""),2.0)</f>
        <v>2</v>
      </c>
      <c r="P140" s="29">
        <f>IFERROR(__xludf.DUMMYFUNCTION("""COMPUTED_VALUE"""),46.0)</f>
        <v>46</v>
      </c>
      <c r="Q140" s="30">
        <f>IFERROR(__xludf.DUMMYFUNCTION("""COMPUTED_VALUE"""),10.0)</f>
        <v>10</v>
      </c>
      <c r="R140" s="30">
        <f>IFERROR(__xludf.DUMMYFUNCTION("""COMPUTED_VALUE"""),10.0)</f>
        <v>10</v>
      </c>
      <c r="S140" s="30">
        <f>IFERROR(__xludf.DUMMYFUNCTION("""COMPUTED_VALUE"""),0.0)</f>
        <v>0</v>
      </c>
      <c r="T140" s="31">
        <f>IFERROR(__xludf.DUMMYFUNCTION("""COMPUTED_VALUE"""),0.0)</f>
        <v>0</v>
      </c>
      <c r="U140" s="29">
        <f>IFERROR(__xludf.DUMMYFUNCTION("""COMPUTED_VALUE"""),0.0)</f>
        <v>0</v>
      </c>
      <c r="V140" s="30">
        <f>IFERROR(__xludf.DUMMYFUNCTION("""COMPUTED_VALUE"""),10.0)</f>
        <v>10</v>
      </c>
      <c r="W140" s="29">
        <f>IFERROR(__xludf.DUMMYFUNCTION("""COMPUTED_VALUE"""),0.0)</f>
        <v>0</v>
      </c>
      <c r="X140" s="30">
        <f>IFERROR(__xludf.DUMMYFUNCTION("""COMPUTED_VALUE"""),2.0)</f>
        <v>2</v>
      </c>
      <c r="Y140" s="30">
        <f>IFERROR(__xludf.DUMMYFUNCTION("""COMPUTED_VALUE"""),2.0)</f>
        <v>2</v>
      </c>
      <c r="Z140" s="30">
        <f>IFERROR(__xludf.DUMMYFUNCTION("""COMPUTED_VALUE"""),0.0)</f>
        <v>0</v>
      </c>
      <c r="AA140" s="30">
        <f>IFERROR(__xludf.DUMMYFUNCTION("""COMPUTED_VALUE"""),0.0)</f>
        <v>0</v>
      </c>
      <c r="AB140" s="30">
        <f>IFERROR(__xludf.DUMMYFUNCTION("""COMPUTED_VALUE"""),0.0)</f>
        <v>0</v>
      </c>
      <c r="AC140" s="31">
        <f>IFERROR(__xludf.DUMMYFUNCTION("""COMPUTED_VALUE"""),0.0)</f>
        <v>0</v>
      </c>
      <c r="AD140" s="29">
        <f>IFERROR(__xludf.DUMMYFUNCTION("""COMPUTED_VALUE"""),2.0)</f>
        <v>2</v>
      </c>
      <c r="AE140" s="30">
        <f>IFERROR(__xludf.DUMMYFUNCTION("""COMPUTED_VALUE"""),0.0)</f>
        <v>0</v>
      </c>
      <c r="AF140" s="30">
        <f>IFERROR(__xludf.DUMMYFUNCTION("""COMPUTED_VALUE"""),2.0)</f>
        <v>2</v>
      </c>
      <c r="AG140" s="30">
        <f>IFERROR(__xludf.DUMMYFUNCTION("""COMPUTED_VALUE"""),3.0)</f>
        <v>3</v>
      </c>
      <c r="AH140" s="30">
        <f>IFERROR(__xludf.DUMMYFUNCTION("""COMPUTED_VALUE"""),2.0)</f>
        <v>2</v>
      </c>
      <c r="AI140" s="31">
        <f>IFERROR(__xludf.DUMMYFUNCTION("""COMPUTED_VALUE"""),5.0)</f>
        <v>5</v>
      </c>
      <c r="AJ140" s="30">
        <f>IFERROR(__xludf.DUMMYFUNCTION("""COMPUTED_VALUE"""),9.0)</f>
        <v>9</v>
      </c>
      <c r="AK140" s="30">
        <f>IFERROR(__xludf.DUMMYFUNCTION("""COMPUTED_VALUE"""),2.0)</f>
        <v>2</v>
      </c>
      <c r="AL140" s="29">
        <f>IFERROR(__xludf.DUMMYFUNCTION("""COMPUTED_VALUE"""),2.0)</f>
        <v>2</v>
      </c>
      <c r="AM140" s="30">
        <f>IFERROR(__xludf.DUMMYFUNCTION("""COMPUTED_VALUE"""),10.0)</f>
        <v>10</v>
      </c>
      <c r="AN140" s="30">
        <f>IFERROR(__xludf.DUMMYFUNCTION("""COMPUTED_VALUE"""),2.0)</f>
        <v>2</v>
      </c>
      <c r="AO140" s="32">
        <f>IFERROR(__xludf.DUMMYFUNCTION("""COMPUTED_VALUE"""),2.0)</f>
        <v>2</v>
      </c>
      <c r="AP140" s="30">
        <f>IFERROR(__xludf.DUMMYFUNCTION("""COMPUTED_VALUE"""),5.0)</f>
        <v>5</v>
      </c>
      <c r="AQ140" s="30">
        <f>IFERROR(__xludf.DUMMYFUNCTION("""COMPUTED_VALUE"""),37.0)</f>
        <v>37</v>
      </c>
      <c r="AR140" s="30">
        <f>IFERROR(__xludf.DUMMYFUNCTION("""COMPUTED_VALUE"""),2.0)</f>
        <v>2</v>
      </c>
      <c r="AS140" s="29">
        <f>IFERROR(__xludf.DUMMYFUNCTION("""COMPUTED_VALUE"""),2.0)</f>
        <v>2</v>
      </c>
      <c r="AT140" s="29">
        <f>IFERROR(__xludf.DUMMYFUNCTION("""COMPUTED_VALUE"""),0.0)</f>
        <v>0</v>
      </c>
    </row>
    <row r="141">
      <c r="A141" s="33" t="str">
        <f>IFERROR(__xludf.DUMMYFUNCTION("""COMPUTED_VALUE"""),"Николаева Юлия")</f>
        <v>Николаева Юлия</v>
      </c>
      <c r="B141" s="29">
        <f>IFERROR(__xludf.DUMMYFUNCTION("""COMPUTED_VALUE"""),73.0)</f>
        <v>73</v>
      </c>
      <c r="C141" s="30">
        <f>IFERROR(__xludf.DUMMYFUNCTION("""COMPUTED_VALUE"""),22.0)</f>
        <v>22</v>
      </c>
      <c r="D141" s="30">
        <f>IFERROR(__xludf.DUMMYFUNCTION("""COMPUTED_VALUE"""),12.0)</f>
        <v>12</v>
      </c>
      <c r="E141" s="30">
        <f>IFERROR(__xludf.DUMMYFUNCTION("""COMPUTED_VALUE"""),10.0)</f>
        <v>10</v>
      </c>
      <c r="F141" s="29">
        <f>IFERROR(__xludf.DUMMYFUNCTION("""COMPUTED_VALUE"""),29.0)</f>
        <v>29</v>
      </c>
      <c r="G141" s="30">
        <f>IFERROR(__xludf.DUMMYFUNCTION("""COMPUTED_VALUE"""),22.0)</f>
        <v>22</v>
      </c>
      <c r="H141" s="30">
        <f>IFERROR(__xludf.DUMMYFUNCTION("""COMPUTED_VALUE"""),0.0)</f>
        <v>0</v>
      </c>
      <c r="I141" s="30">
        <f>IFERROR(__xludf.DUMMYFUNCTION("""COMPUTED_VALUE"""),12.0)</f>
        <v>12</v>
      </c>
      <c r="J141" s="30">
        <f>IFERROR(__xludf.DUMMYFUNCTION("""COMPUTED_VALUE"""),0.0)</f>
        <v>0</v>
      </c>
      <c r="K141" s="30">
        <f>IFERROR(__xludf.DUMMYFUNCTION("""COMPUTED_VALUE"""),0.0)</f>
        <v>0</v>
      </c>
      <c r="L141" s="30">
        <f>IFERROR(__xludf.DUMMYFUNCTION("""COMPUTED_VALUE"""),5.0)</f>
        <v>5</v>
      </c>
      <c r="M141" s="30">
        <f>IFERROR(__xludf.DUMMYFUNCTION("""COMPUTED_VALUE"""),5.0)</f>
        <v>5</v>
      </c>
      <c r="N141" s="30">
        <f>IFERROR(__xludf.DUMMYFUNCTION("""COMPUTED_VALUE"""),0.0)</f>
        <v>0</v>
      </c>
      <c r="O141" s="30">
        <f>IFERROR(__xludf.DUMMYFUNCTION("""COMPUTED_VALUE"""),0.0)</f>
        <v>0</v>
      </c>
      <c r="P141" s="29">
        <f>IFERROR(__xludf.DUMMYFUNCTION("""COMPUTED_VALUE"""),29.0)</f>
        <v>29</v>
      </c>
      <c r="Q141" s="30">
        <f>IFERROR(__xludf.DUMMYFUNCTION("""COMPUTED_VALUE"""),10.0)</f>
        <v>10</v>
      </c>
      <c r="R141" s="30">
        <f>IFERROR(__xludf.DUMMYFUNCTION("""COMPUTED_VALUE"""),10.0)</f>
        <v>10</v>
      </c>
      <c r="S141" s="30">
        <f>IFERROR(__xludf.DUMMYFUNCTION("""COMPUTED_VALUE"""),2.0)</f>
        <v>2</v>
      </c>
      <c r="T141" s="31">
        <f>IFERROR(__xludf.DUMMYFUNCTION("""COMPUTED_VALUE"""),0.0)</f>
        <v>0</v>
      </c>
      <c r="U141" s="29">
        <f>IFERROR(__xludf.DUMMYFUNCTION("""COMPUTED_VALUE"""),0.0)</f>
        <v>0</v>
      </c>
      <c r="V141" s="30">
        <f>IFERROR(__xludf.DUMMYFUNCTION("""COMPUTED_VALUE"""),10.0)</f>
        <v>10</v>
      </c>
      <c r="W141" s="29">
        <f>IFERROR(__xludf.DUMMYFUNCTION("""COMPUTED_VALUE"""),2.0)</f>
        <v>2</v>
      </c>
      <c r="X141" s="30">
        <f>IFERROR(__xludf.DUMMYFUNCTION("""COMPUTED_VALUE"""),0.0)</f>
        <v>0</v>
      </c>
      <c r="Y141" s="30">
        <f>IFERROR(__xludf.DUMMYFUNCTION("""COMPUTED_VALUE"""),0.0)</f>
        <v>0</v>
      </c>
      <c r="Z141" s="30">
        <f>IFERROR(__xludf.DUMMYFUNCTION("""COMPUTED_VALUE"""),0.0)</f>
        <v>0</v>
      </c>
      <c r="AA141" s="30">
        <f>IFERROR(__xludf.DUMMYFUNCTION("""COMPUTED_VALUE"""),0.0)</f>
        <v>0</v>
      </c>
      <c r="AB141" s="30">
        <f>IFERROR(__xludf.DUMMYFUNCTION("""COMPUTED_VALUE"""),0.0)</f>
        <v>0</v>
      </c>
      <c r="AC141" s="31">
        <f>IFERROR(__xludf.DUMMYFUNCTION("""COMPUTED_VALUE"""),0.0)</f>
        <v>0</v>
      </c>
      <c r="AD141" s="29">
        <f>IFERROR(__xludf.DUMMYFUNCTION("""COMPUTED_VALUE"""),0.0)</f>
        <v>0</v>
      </c>
      <c r="AE141" s="30">
        <f>IFERROR(__xludf.DUMMYFUNCTION("""COMPUTED_VALUE"""),5.0)</f>
        <v>5</v>
      </c>
      <c r="AF141" s="30">
        <f>IFERROR(__xludf.DUMMYFUNCTION("""COMPUTED_VALUE"""),0.0)</f>
        <v>0</v>
      </c>
      <c r="AG141" s="30">
        <f>IFERROR(__xludf.DUMMYFUNCTION("""COMPUTED_VALUE"""),0.0)</f>
        <v>0</v>
      </c>
      <c r="AH141" s="30">
        <f>IFERROR(__xludf.DUMMYFUNCTION("""COMPUTED_VALUE"""),0.0)</f>
        <v>0</v>
      </c>
      <c r="AI141" s="31">
        <f>IFERROR(__xludf.DUMMYFUNCTION("""COMPUTED_VALUE"""),5.0)</f>
        <v>5</v>
      </c>
      <c r="AJ141" s="30">
        <f>IFERROR(__xludf.DUMMYFUNCTION("""COMPUTED_VALUE"""),0.0)</f>
        <v>0</v>
      </c>
      <c r="AK141" s="30">
        <f>IFERROR(__xludf.DUMMYFUNCTION("""COMPUTED_VALUE"""),0.0)</f>
        <v>0</v>
      </c>
      <c r="AL141" s="29">
        <f>IFERROR(__xludf.DUMMYFUNCTION("""COMPUTED_VALUE"""),0.0)</f>
        <v>0</v>
      </c>
      <c r="AM141" s="30">
        <f>IFERROR(__xludf.DUMMYFUNCTION("""COMPUTED_VALUE"""),0.0)</f>
        <v>0</v>
      </c>
      <c r="AN141" s="30">
        <f>IFERROR(__xludf.DUMMYFUNCTION("""COMPUTED_VALUE"""),0.0)</f>
        <v>0</v>
      </c>
      <c r="AO141" s="32">
        <f>IFERROR(__xludf.DUMMYFUNCTION("""COMPUTED_VALUE"""),0.0)</f>
        <v>0</v>
      </c>
      <c r="AP141" s="30">
        <f>IFERROR(__xludf.DUMMYFUNCTION("""COMPUTED_VALUE"""),5.0)</f>
        <v>5</v>
      </c>
      <c r="AQ141" s="30">
        <f>IFERROR(__xludf.DUMMYFUNCTION("""COMPUTED_VALUE"""),24.0)</f>
        <v>24</v>
      </c>
      <c r="AR141" s="30">
        <f>IFERROR(__xludf.DUMMYFUNCTION("""COMPUTED_VALUE"""),0.0)</f>
        <v>0</v>
      </c>
      <c r="AS141" s="29">
        <f>IFERROR(__xludf.DUMMYFUNCTION("""COMPUTED_VALUE"""),0.0)</f>
        <v>0</v>
      </c>
      <c r="AT141" s="29">
        <f>IFERROR(__xludf.DUMMYFUNCTION("""COMPUTED_VALUE"""),0.0)</f>
        <v>0</v>
      </c>
    </row>
    <row r="142">
      <c r="A142" s="33" t="str">
        <f>IFERROR(__xludf.DUMMYFUNCTION("""COMPUTED_VALUE"""),"Пономаренко Александр")</f>
        <v>Пономаренко Александр</v>
      </c>
      <c r="B142" s="29">
        <f>IFERROR(__xludf.DUMMYFUNCTION("""COMPUTED_VALUE"""),42.0)</f>
        <v>42</v>
      </c>
      <c r="C142" s="30">
        <f>IFERROR(__xludf.DUMMYFUNCTION("""COMPUTED_VALUE"""),10.0)</f>
        <v>10</v>
      </c>
      <c r="D142" s="30">
        <f>IFERROR(__xludf.DUMMYFUNCTION("""COMPUTED_VALUE"""),10.0)</f>
        <v>10</v>
      </c>
      <c r="E142" s="30">
        <f>IFERROR(__xludf.DUMMYFUNCTION("""COMPUTED_VALUE"""),17.0)</f>
        <v>17</v>
      </c>
      <c r="F142" s="29">
        <f>IFERROR(__xludf.DUMMYFUNCTION("""COMPUTED_VALUE"""),5.0)</f>
        <v>5</v>
      </c>
      <c r="G142" s="30">
        <f>IFERROR(__xludf.DUMMYFUNCTION("""COMPUTED_VALUE"""),10.0)</f>
        <v>10</v>
      </c>
      <c r="H142" s="30">
        <f>IFERROR(__xludf.DUMMYFUNCTION("""COMPUTED_VALUE"""),0.0)</f>
        <v>0</v>
      </c>
      <c r="I142" s="30">
        <f>IFERROR(__xludf.DUMMYFUNCTION("""COMPUTED_VALUE"""),10.0)</f>
        <v>10</v>
      </c>
      <c r="J142" s="30">
        <f>IFERROR(__xludf.DUMMYFUNCTION("""COMPUTED_VALUE"""),0.0)</f>
        <v>0</v>
      </c>
      <c r="K142" s="30">
        <f>IFERROR(__xludf.DUMMYFUNCTION("""COMPUTED_VALUE"""),5.0)</f>
        <v>5</v>
      </c>
      <c r="L142" s="30">
        <f>IFERROR(__xludf.DUMMYFUNCTION("""COMPUTED_VALUE"""),7.0)</f>
        <v>7</v>
      </c>
      <c r="M142" s="30">
        <f>IFERROR(__xludf.DUMMYFUNCTION("""COMPUTED_VALUE"""),5.0)</f>
        <v>5</v>
      </c>
      <c r="N142" s="30">
        <f>IFERROR(__xludf.DUMMYFUNCTION("""COMPUTED_VALUE"""),0.0)</f>
        <v>0</v>
      </c>
      <c r="O142" s="30">
        <f>IFERROR(__xludf.DUMMYFUNCTION("""COMPUTED_VALUE"""),0.0)</f>
        <v>0</v>
      </c>
      <c r="P142" s="29">
        <f>IFERROR(__xludf.DUMMYFUNCTION("""COMPUTED_VALUE"""),5.0)</f>
        <v>5</v>
      </c>
      <c r="Q142" s="30">
        <f>IFERROR(__xludf.DUMMYFUNCTION("""COMPUTED_VALUE"""),10.0)</f>
        <v>10</v>
      </c>
      <c r="R142" s="30">
        <f>IFERROR(__xludf.DUMMYFUNCTION("""COMPUTED_VALUE"""),0.0)</f>
        <v>0</v>
      </c>
      <c r="S142" s="30">
        <f>IFERROR(__xludf.DUMMYFUNCTION("""COMPUTED_VALUE"""),0.0)</f>
        <v>0</v>
      </c>
      <c r="T142" s="31">
        <f>IFERROR(__xludf.DUMMYFUNCTION("""COMPUTED_VALUE"""),0.0)</f>
        <v>0</v>
      </c>
      <c r="U142" s="29">
        <f>IFERROR(__xludf.DUMMYFUNCTION("""COMPUTED_VALUE"""),0.0)</f>
        <v>0</v>
      </c>
      <c r="V142" s="30">
        <f>IFERROR(__xludf.DUMMYFUNCTION("""COMPUTED_VALUE"""),10.0)</f>
        <v>10</v>
      </c>
      <c r="W142" s="29">
        <f>IFERROR(__xludf.DUMMYFUNCTION("""COMPUTED_VALUE"""),0.0)</f>
        <v>0</v>
      </c>
      <c r="X142" s="30">
        <f>IFERROR(__xludf.DUMMYFUNCTION("""COMPUTED_VALUE"""),0.0)</f>
        <v>0</v>
      </c>
      <c r="Y142" s="30">
        <f>IFERROR(__xludf.DUMMYFUNCTION("""COMPUTED_VALUE"""),0.0)</f>
        <v>0</v>
      </c>
      <c r="Z142" s="30">
        <f>IFERROR(__xludf.DUMMYFUNCTION("""COMPUTED_VALUE"""),0.0)</f>
        <v>0</v>
      </c>
      <c r="AA142" s="30">
        <f>IFERROR(__xludf.DUMMYFUNCTION("""COMPUTED_VALUE"""),0.0)</f>
        <v>0</v>
      </c>
      <c r="AB142" s="30">
        <f>IFERROR(__xludf.DUMMYFUNCTION("""COMPUTED_VALUE"""),0.0)</f>
        <v>0</v>
      </c>
      <c r="AC142" s="31">
        <f>IFERROR(__xludf.DUMMYFUNCTION("""COMPUTED_VALUE"""),5.0)</f>
        <v>5</v>
      </c>
      <c r="AD142" s="29">
        <f>IFERROR(__xludf.DUMMYFUNCTION("""COMPUTED_VALUE"""),0.0)</f>
        <v>0</v>
      </c>
      <c r="AE142" s="30">
        <f>IFERROR(__xludf.DUMMYFUNCTION("""COMPUTED_VALUE"""),5.0)</f>
        <v>5</v>
      </c>
      <c r="AF142" s="30">
        <f>IFERROR(__xludf.DUMMYFUNCTION("""COMPUTED_VALUE"""),1.0)</f>
        <v>1</v>
      </c>
      <c r="AG142" s="30">
        <f>IFERROR(__xludf.DUMMYFUNCTION("""COMPUTED_VALUE"""),1.0)</f>
        <v>1</v>
      </c>
      <c r="AH142" s="30">
        <f>IFERROR(__xludf.DUMMYFUNCTION("""COMPUTED_VALUE"""),0.0)</f>
        <v>0</v>
      </c>
      <c r="AI142" s="31">
        <f>IFERROR(__xludf.DUMMYFUNCTION("""COMPUTED_VALUE"""),5.0)</f>
        <v>5</v>
      </c>
      <c r="AJ142" s="30">
        <f>IFERROR(__xludf.DUMMYFUNCTION("""COMPUTED_VALUE"""),0.0)</f>
        <v>0</v>
      </c>
      <c r="AK142" s="30">
        <f>IFERROR(__xludf.DUMMYFUNCTION("""COMPUTED_VALUE"""),0.0)</f>
        <v>0</v>
      </c>
      <c r="AL142" s="29">
        <f>IFERROR(__xludf.DUMMYFUNCTION("""COMPUTED_VALUE"""),0.0)</f>
        <v>0</v>
      </c>
      <c r="AM142" s="30">
        <f>IFERROR(__xludf.DUMMYFUNCTION("""COMPUTED_VALUE"""),0.0)</f>
        <v>0</v>
      </c>
      <c r="AN142" s="30">
        <f>IFERROR(__xludf.DUMMYFUNCTION("""COMPUTED_VALUE"""),0.0)</f>
        <v>0</v>
      </c>
      <c r="AO142" s="32">
        <f>IFERROR(__xludf.DUMMYFUNCTION("""COMPUTED_VALUE"""),0.0)</f>
        <v>0</v>
      </c>
      <c r="AP142" s="30">
        <f>IFERROR(__xludf.DUMMYFUNCTION("""COMPUTED_VALUE"""),5.0)</f>
        <v>5</v>
      </c>
      <c r="AQ142" s="30">
        <f>IFERROR(__xludf.DUMMYFUNCTION("""COMPUTED_VALUE"""),0.0)</f>
        <v>0</v>
      </c>
      <c r="AR142" s="30">
        <f>IFERROR(__xludf.DUMMYFUNCTION("""COMPUTED_VALUE"""),0.0)</f>
        <v>0</v>
      </c>
      <c r="AS142" s="29">
        <f>IFERROR(__xludf.DUMMYFUNCTION("""COMPUTED_VALUE"""),0.0)</f>
        <v>0</v>
      </c>
      <c r="AT142" s="29">
        <f>IFERROR(__xludf.DUMMYFUNCTION("""COMPUTED_VALUE"""),0.0)</f>
        <v>0</v>
      </c>
    </row>
    <row r="143">
      <c r="A143" s="33" t="str">
        <f>IFERROR(__xludf.DUMMYFUNCTION("""COMPUTED_VALUE"""),"Конорев Андрей")</f>
        <v>Конорев Андрей</v>
      </c>
      <c r="B143" s="29">
        <f>IFERROR(__xludf.DUMMYFUNCTION("""COMPUTED_VALUE"""),96.0)</f>
        <v>96</v>
      </c>
      <c r="C143" s="30">
        <f>IFERROR(__xludf.DUMMYFUNCTION("""COMPUTED_VALUE"""),22.0)</f>
        <v>22</v>
      </c>
      <c r="D143" s="30">
        <f>IFERROR(__xludf.DUMMYFUNCTION("""COMPUTED_VALUE"""),14.0)</f>
        <v>14</v>
      </c>
      <c r="E143" s="30">
        <f>IFERROR(__xludf.DUMMYFUNCTION("""COMPUTED_VALUE"""),10.0)</f>
        <v>10</v>
      </c>
      <c r="F143" s="29">
        <f>IFERROR(__xludf.DUMMYFUNCTION("""COMPUTED_VALUE"""),50.0)</f>
        <v>50</v>
      </c>
      <c r="G143" s="30">
        <f>IFERROR(__xludf.DUMMYFUNCTION("""COMPUTED_VALUE"""),22.0)</f>
        <v>22</v>
      </c>
      <c r="H143" s="30">
        <f>IFERROR(__xludf.DUMMYFUNCTION("""COMPUTED_VALUE"""),0.0)</f>
        <v>0</v>
      </c>
      <c r="I143" s="30">
        <f>IFERROR(__xludf.DUMMYFUNCTION("""COMPUTED_VALUE"""),10.0)</f>
        <v>10</v>
      </c>
      <c r="J143" s="30">
        <f>IFERROR(__xludf.DUMMYFUNCTION("""COMPUTED_VALUE"""),4.0)</f>
        <v>4</v>
      </c>
      <c r="K143" s="30">
        <f>IFERROR(__xludf.DUMMYFUNCTION("""COMPUTED_VALUE"""),0.0)</f>
        <v>0</v>
      </c>
      <c r="L143" s="30">
        <f>IFERROR(__xludf.DUMMYFUNCTION("""COMPUTED_VALUE"""),10.0)</f>
        <v>10</v>
      </c>
      <c r="M143" s="30">
        <f>IFERROR(__xludf.DUMMYFUNCTION("""COMPUTED_VALUE"""),0.0)</f>
        <v>0</v>
      </c>
      <c r="N143" s="30">
        <f>IFERROR(__xludf.DUMMYFUNCTION("""COMPUTED_VALUE"""),10.0)</f>
        <v>10</v>
      </c>
      <c r="O143" s="30">
        <f>IFERROR(__xludf.DUMMYFUNCTION("""COMPUTED_VALUE"""),2.0)</f>
        <v>2</v>
      </c>
      <c r="P143" s="29">
        <f>IFERROR(__xludf.DUMMYFUNCTION("""COMPUTED_VALUE"""),38.0)</f>
        <v>38</v>
      </c>
      <c r="Q143" s="30">
        <f>IFERROR(__xludf.DUMMYFUNCTION("""COMPUTED_VALUE"""),10.0)</f>
        <v>10</v>
      </c>
      <c r="R143" s="30">
        <f>IFERROR(__xludf.DUMMYFUNCTION("""COMPUTED_VALUE"""),10.0)</f>
        <v>10</v>
      </c>
      <c r="S143" s="30">
        <f>IFERROR(__xludf.DUMMYFUNCTION("""COMPUTED_VALUE"""),2.0)</f>
        <v>2</v>
      </c>
      <c r="T143" s="31">
        <f>IFERROR(__xludf.DUMMYFUNCTION("""COMPUTED_VALUE"""),0.0)</f>
        <v>0</v>
      </c>
      <c r="U143" s="29">
        <f>IFERROR(__xludf.DUMMYFUNCTION("""COMPUTED_VALUE"""),0.0)</f>
        <v>0</v>
      </c>
      <c r="V143" s="30">
        <f>IFERROR(__xludf.DUMMYFUNCTION("""COMPUTED_VALUE"""),10.0)</f>
        <v>10</v>
      </c>
      <c r="W143" s="29">
        <f>IFERROR(__xludf.DUMMYFUNCTION("""COMPUTED_VALUE"""),0.0)</f>
        <v>0</v>
      </c>
      <c r="X143" s="30">
        <f>IFERROR(__xludf.DUMMYFUNCTION("""COMPUTED_VALUE"""),2.0)</f>
        <v>2</v>
      </c>
      <c r="Y143" s="30">
        <f>IFERROR(__xludf.DUMMYFUNCTION("""COMPUTED_VALUE"""),2.0)</f>
        <v>2</v>
      </c>
      <c r="Z143" s="30">
        <f>IFERROR(__xludf.DUMMYFUNCTION("""COMPUTED_VALUE"""),0.0)</f>
        <v>0</v>
      </c>
      <c r="AA143" s="30">
        <f>IFERROR(__xludf.DUMMYFUNCTION("""COMPUTED_VALUE"""),0.0)</f>
        <v>0</v>
      </c>
      <c r="AB143" s="30">
        <f>IFERROR(__xludf.DUMMYFUNCTION("""COMPUTED_VALUE"""),0.0)</f>
        <v>0</v>
      </c>
      <c r="AC143" s="31">
        <f>IFERROR(__xludf.DUMMYFUNCTION("""COMPUTED_VALUE"""),0.0)</f>
        <v>0</v>
      </c>
      <c r="AD143" s="29">
        <f>IFERROR(__xludf.DUMMYFUNCTION("""COMPUTED_VALUE"""),0.0)</f>
        <v>0</v>
      </c>
      <c r="AE143" s="30">
        <f>IFERROR(__xludf.DUMMYFUNCTION("""COMPUTED_VALUE"""),5.0)</f>
        <v>5</v>
      </c>
      <c r="AF143" s="30">
        <f>IFERROR(__xludf.DUMMYFUNCTION("""COMPUTED_VALUE"""),2.0)</f>
        <v>2</v>
      </c>
      <c r="AG143" s="30">
        <f>IFERROR(__xludf.DUMMYFUNCTION("""COMPUTED_VALUE"""),3.0)</f>
        <v>3</v>
      </c>
      <c r="AH143" s="30">
        <f>IFERROR(__xludf.DUMMYFUNCTION("""COMPUTED_VALUE"""),0.0)</f>
        <v>0</v>
      </c>
      <c r="AI143" s="31">
        <f>IFERROR(__xludf.DUMMYFUNCTION("""COMPUTED_VALUE"""),0.0)</f>
        <v>0</v>
      </c>
      <c r="AJ143" s="30">
        <f>IFERROR(__xludf.DUMMYFUNCTION("""COMPUTED_VALUE"""),0.0)</f>
        <v>0</v>
      </c>
      <c r="AK143" s="30">
        <f>IFERROR(__xludf.DUMMYFUNCTION("""COMPUTED_VALUE"""),0.0)</f>
        <v>0</v>
      </c>
      <c r="AL143" s="29">
        <f>IFERROR(__xludf.DUMMYFUNCTION("""COMPUTED_VALUE"""),0.0)</f>
        <v>0</v>
      </c>
      <c r="AM143" s="30">
        <f>IFERROR(__xludf.DUMMYFUNCTION("""COMPUTED_VALUE"""),10.0)</f>
        <v>10</v>
      </c>
      <c r="AN143" s="30">
        <f>IFERROR(__xludf.DUMMYFUNCTION("""COMPUTED_VALUE"""),0.0)</f>
        <v>0</v>
      </c>
      <c r="AO143" s="32">
        <f>IFERROR(__xludf.DUMMYFUNCTION("""COMPUTED_VALUE"""),2.0)</f>
        <v>2</v>
      </c>
      <c r="AP143" s="30">
        <f>IFERROR(__xludf.DUMMYFUNCTION("""COMPUTED_VALUE"""),0.0)</f>
        <v>0</v>
      </c>
      <c r="AQ143" s="30">
        <f>IFERROR(__xludf.DUMMYFUNCTION("""COMPUTED_VALUE"""),34.0)</f>
        <v>34</v>
      </c>
      <c r="AR143" s="30">
        <f>IFERROR(__xludf.DUMMYFUNCTION("""COMPUTED_VALUE"""),2.0)</f>
        <v>2</v>
      </c>
      <c r="AS143" s="29">
        <f>IFERROR(__xludf.DUMMYFUNCTION("""COMPUTED_VALUE"""),2.0)</f>
        <v>2</v>
      </c>
      <c r="AT143" s="29">
        <f>IFERROR(__xludf.DUMMYFUNCTION("""COMPUTED_VALUE"""),0.0)</f>
        <v>0</v>
      </c>
    </row>
    <row r="144">
      <c r="A144" s="33" t="str">
        <f>IFERROR(__xludf.DUMMYFUNCTION("""COMPUTED_VALUE"""),"Золотухина Кристина")</f>
        <v>Золотухина Кристина</v>
      </c>
      <c r="B144" s="29">
        <f>IFERROR(__xludf.DUMMYFUNCTION("""COMPUTED_VALUE"""),131.0)</f>
        <v>131</v>
      </c>
      <c r="C144" s="30">
        <f>IFERROR(__xludf.DUMMYFUNCTION("""COMPUTED_VALUE"""),26.0)</f>
        <v>26</v>
      </c>
      <c r="D144" s="30">
        <f>IFERROR(__xludf.DUMMYFUNCTION("""COMPUTED_VALUE"""),26.0)</f>
        <v>26</v>
      </c>
      <c r="E144" s="30">
        <f>IFERROR(__xludf.DUMMYFUNCTION("""COMPUTED_VALUE"""),33.0)</f>
        <v>33</v>
      </c>
      <c r="F144" s="29">
        <f>IFERROR(__xludf.DUMMYFUNCTION("""COMPUTED_VALUE"""),46.0)</f>
        <v>46</v>
      </c>
      <c r="G144" s="30">
        <f>IFERROR(__xludf.DUMMYFUNCTION("""COMPUTED_VALUE"""),22.0)</f>
        <v>22</v>
      </c>
      <c r="H144" s="30">
        <f>IFERROR(__xludf.DUMMYFUNCTION("""COMPUTED_VALUE"""),4.0)</f>
        <v>4</v>
      </c>
      <c r="I144" s="30">
        <f>IFERROR(__xludf.DUMMYFUNCTION("""COMPUTED_VALUE"""),12.0)</f>
        <v>12</v>
      </c>
      <c r="J144" s="30">
        <f>IFERROR(__xludf.DUMMYFUNCTION("""COMPUTED_VALUE"""),14.0)</f>
        <v>14</v>
      </c>
      <c r="K144" s="30">
        <f>IFERROR(__xludf.DUMMYFUNCTION("""COMPUTED_VALUE"""),7.0)</f>
        <v>7</v>
      </c>
      <c r="L144" s="30">
        <f>IFERROR(__xludf.DUMMYFUNCTION("""COMPUTED_VALUE"""),12.0)</f>
        <v>12</v>
      </c>
      <c r="M144" s="30">
        <f>IFERROR(__xludf.DUMMYFUNCTION("""COMPUTED_VALUE"""),14.0)</f>
        <v>14</v>
      </c>
      <c r="N144" s="30">
        <f>IFERROR(__xludf.DUMMYFUNCTION("""COMPUTED_VALUE"""),12.0)</f>
        <v>12</v>
      </c>
      <c r="O144" s="30">
        <f>IFERROR(__xludf.DUMMYFUNCTION("""COMPUTED_VALUE"""),2.0)</f>
        <v>2</v>
      </c>
      <c r="P144" s="29">
        <f>IFERROR(__xludf.DUMMYFUNCTION("""COMPUTED_VALUE"""),32.0)</f>
        <v>32</v>
      </c>
      <c r="Q144" s="30">
        <f>IFERROR(__xludf.DUMMYFUNCTION("""COMPUTED_VALUE"""),10.0)</f>
        <v>10</v>
      </c>
      <c r="R144" s="30">
        <f>IFERROR(__xludf.DUMMYFUNCTION("""COMPUTED_VALUE"""),10.0)</f>
        <v>10</v>
      </c>
      <c r="S144" s="30">
        <f>IFERROR(__xludf.DUMMYFUNCTION("""COMPUTED_VALUE"""),2.0)</f>
        <v>2</v>
      </c>
      <c r="T144" s="31">
        <f>IFERROR(__xludf.DUMMYFUNCTION("""COMPUTED_VALUE"""),2.0)</f>
        <v>2</v>
      </c>
      <c r="U144" s="29">
        <f>IFERROR(__xludf.DUMMYFUNCTION("""COMPUTED_VALUE"""),2.0)</f>
        <v>2</v>
      </c>
      <c r="V144" s="30">
        <f>IFERROR(__xludf.DUMMYFUNCTION("""COMPUTED_VALUE"""),10.0)</f>
        <v>10</v>
      </c>
      <c r="W144" s="29">
        <f>IFERROR(__xludf.DUMMYFUNCTION("""COMPUTED_VALUE"""),2.0)</f>
        <v>2</v>
      </c>
      <c r="X144" s="30">
        <f>IFERROR(__xludf.DUMMYFUNCTION("""COMPUTED_VALUE"""),1.0)</f>
        <v>1</v>
      </c>
      <c r="Y144" s="30">
        <f>IFERROR(__xludf.DUMMYFUNCTION("""COMPUTED_VALUE"""),2.0)</f>
        <v>2</v>
      </c>
      <c r="Z144" s="30">
        <f>IFERROR(__xludf.DUMMYFUNCTION("""COMPUTED_VALUE"""),7.0)</f>
        <v>7</v>
      </c>
      <c r="AA144" s="30">
        <f>IFERROR(__xludf.DUMMYFUNCTION("""COMPUTED_VALUE"""),2.0)</f>
        <v>2</v>
      </c>
      <c r="AB144" s="30">
        <f>IFERROR(__xludf.DUMMYFUNCTION("""COMPUTED_VALUE"""),2.0)</f>
        <v>2</v>
      </c>
      <c r="AC144" s="31">
        <f>IFERROR(__xludf.DUMMYFUNCTION("""COMPUTED_VALUE"""),5.0)</f>
        <v>5</v>
      </c>
      <c r="AD144" s="29">
        <f>IFERROR(__xludf.DUMMYFUNCTION("""COMPUTED_VALUE"""),2.0)</f>
        <v>2</v>
      </c>
      <c r="AE144" s="30">
        <f>IFERROR(__xludf.DUMMYFUNCTION("""COMPUTED_VALUE"""),5.0)</f>
        <v>5</v>
      </c>
      <c r="AF144" s="30">
        <f>IFERROR(__xludf.DUMMYFUNCTION("""COMPUTED_VALUE"""),2.0)</f>
        <v>2</v>
      </c>
      <c r="AG144" s="30">
        <f>IFERROR(__xludf.DUMMYFUNCTION("""COMPUTED_VALUE"""),3.0)</f>
        <v>3</v>
      </c>
      <c r="AH144" s="30">
        <f>IFERROR(__xludf.DUMMYFUNCTION("""COMPUTED_VALUE"""),2.0)</f>
        <v>2</v>
      </c>
      <c r="AI144" s="31">
        <f>IFERROR(__xludf.DUMMYFUNCTION("""COMPUTED_VALUE"""),5.0)</f>
        <v>5</v>
      </c>
      <c r="AJ144" s="30">
        <f>IFERROR(__xludf.DUMMYFUNCTION("""COMPUTED_VALUE"""),5.0)</f>
        <v>5</v>
      </c>
      <c r="AK144" s="30">
        <f>IFERROR(__xludf.DUMMYFUNCTION("""COMPUTED_VALUE"""),2.0)</f>
        <v>2</v>
      </c>
      <c r="AL144" s="29">
        <f>IFERROR(__xludf.DUMMYFUNCTION("""COMPUTED_VALUE"""),2.0)</f>
        <v>2</v>
      </c>
      <c r="AM144" s="30">
        <f>IFERROR(__xludf.DUMMYFUNCTION("""COMPUTED_VALUE"""),10.0)</f>
        <v>10</v>
      </c>
      <c r="AN144" s="30">
        <f>IFERROR(__xludf.DUMMYFUNCTION("""COMPUTED_VALUE"""),2.0)</f>
        <v>2</v>
      </c>
      <c r="AO144" s="32">
        <f>IFERROR(__xludf.DUMMYFUNCTION("""COMPUTED_VALUE"""),2.0)</f>
        <v>2</v>
      </c>
      <c r="AP144" s="30">
        <f>IFERROR(__xludf.DUMMYFUNCTION("""COMPUTED_VALUE"""),5.0)</f>
        <v>5</v>
      </c>
      <c r="AQ144" s="30">
        <f>IFERROR(__xludf.DUMMYFUNCTION("""COMPUTED_VALUE"""),23.0)</f>
        <v>23</v>
      </c>
      <c r="AR144" s="30">
        <f>IFERROR(__xludf.DUMMYFUNCTION("""COMPUTED_VALUE"""),2.0)</f>
        <v>2</v>
      </c>
      <c r="AS144" s="29">
        <f>IFERROR(__xludf.DUMMYFUNCTION("""COMPUTED_VALUE"""),2.0)</f>
        <v>2</v>
      </c>
      <c r="AT144" s="29">
        <f>IFERROR(__xludf.DUMMYFUNCTION("""COMPUTED_VALUE"""),0.0)</f>
        <v>0</v>
      </c>
    </row>
    <row r="145">
      <c r="A145" s="33" t="str">
        <f>IFERROR(__xludf.DUMMYFUNCTION("""COMPUTED_VALUE"""),"Спицина Мария")</f>
        <v>Спицина Мария</v>
      </c>
      <c r="B145" s="29">
        <f>IFERROR(__xludf.DUMMYFUNCTION("""COMPUTED_VALUE"""),38.0)</f>
        <v>38</v>
      </c>
      <c r="C145" s="30">
        <f>IFERROR(__xludf.DUMMYFUNCTION("""COMPUTED_VALUE"""),22.0)</f>
        <v>22</v>
      </c>
      <c r="D145" s="30">
        <f>IFERROR(__xludf.DUMMYFUNCTION("""COMPUTED_VALUE"""),4.0)</f>
        <v>4</v>
      </c>
      <c r="E145" s="30">
        <f>IFERROR(__xludf.DUMMYFUNCTION("""COMPUTED_VALUE"""),12.0)</f>
        <v>12</v>
      </c>
      <c r="F145" s="29">
        <f>IFERROR(__xludf.DUMMYFUNCTION("""COMPUTED_VALUE"""),0.0)</f>
        <v>0</v>
      </c>
      <c r="G145" s="30">
        <f>IFERROR(__xludf.DUMMYFUNCTION("""COMPUTED_VALUE"""),22.0)</f>
        <v>22</v>
      </c>
      <c r="H145" s="30">
        <f>IFERROR(__xludf.DUMMYFUNCTION("""COMPUTED_VALUE"""),0.0)</f>
        <v>0</v>
      </c>
      <c r="I145" s="30">
        <f>IFERROR(__xludf.DUMMYFUNCTION("""COMPUTED_VALUE"""),0.0)</f>
        <v>0</v>
      </c>
      <c r="J145" s="30">
        <f>IFERROR(__xludf.DUMMYFUNCTION("""COMPUTED_VALUE"""),4.0)</f>
        <v>4</v>
      </c>
      <c r="K145" s="30">
        <f>IFERROR(__xludf.DUMMYFUNCTION("""COMPUTED_VALUE"""),0.0)</f>
        <v>0</v>
      </c>
      <c r="L145" s="30">
        <f>IFERROR(__xludf.DUMMYFUNCTION("""COMPUTED_VALUE"""),7.0)</f>
        <v>7</v>
      </c>
      <c r="M145" s="30">
        <f>IFERROR(__xludf.DUMMYFUNCTION("""COMPUTED_VALUE"""),5.0)</f>
        <v>5</v>
      </c>
      <c r="N145" s="30">
        <f>IFERROR(__xludf.DUMMYFUNCTION("""COMPUTED_VALUE"""),0.0)</f>
        <v>0</v>
      </c>
      <c r="O145" s="30">
        <f>IFERROR(__xludf.DUMMYFUNCTION("""COMPUTED_VALUE"""),0.0)</f>
        <v>0</v>
      </c>
      <c r="P145" s="29">
        <f>IFERROR(__xludf.DUMMYFUNCTION("""COMPUTED_VALUE"""),0.0)</f>
        <v>0</v>
      </c>
      <c r="Q145" s="30">
        <f>IFERROR(__xludf.DUMMYFUNCTION("""COMPUTED_VALUE"""),10.0)</f>
        <v>10</v>
      </c>
      <c r="R145" s="30">
        <f>IFERROR(__xludf.DUMMYFUNCTION("""COMPUTED_VALUE"""),10.0)</f>
        <v>10</v>
      </c>
      <c r="S145" s="30">
        <f>IFERROR(__xludf.DUMMYFUNCTION("""COMPUTED_VALUE"""),2.0)</f>
        <v>2</v>
      </c>
      <c r="T145" s="31">
        <f>IFERROR(__xludf.DUMMYFUNCTION("""COMPUTED_VALUE"""),0.0)</f>
        <v>0</v>
      </c>
      <c r="U145" s="29">
        <f>IFERROR(__xludf.DUMMYFUNCTION("""COMPUTED_VALUE"""),0.0)</f>
        <v>0</v>
      </c>
      <c r="V145" s="30">
        <f>IFERROR(__xludf.DUMMYFUNCTION("""COMPUTED_VALUE"""),0.0)</f>
        <v>0</v>
      </c>
      <c r="W145" s="29">
        <f>IFERROR(__xludf.DUMMYFUNCTION("""COMPUTED_VALUE"""),0.0)</f>
        <v>0</v>
      </c>
      <c r="X145" s="30">
        <f>IFERROR(__xludf.DUMMYFUNCTION("""COMPUTED_VALUE"""),2.0)</f>
        <v>2</v>
      </c>
      <c r="Y145" s="30">
        <f>IFERROR(__xludf.DUMMYFUNCTION("""COMPUTED_VALUE"""),2.0)</f>
        <v>2</v>
      </c>
      <c r="Z145" s="30">
        <f>IFERROR(__xludf.DUMMYFUNCTION("""COMPUTED_VALUE"""),0.0)</f>
        <v>0</v>
      </c>
      <c r="AA145" s="30">
        <f>IFERROR(__xludf.DUMMYFUNCTION("""COMPUTED_VALUE"""),0.0)</f>
        <v>0</v>
      </c>
      <c r="AB145" s="30">
        <f>IFERROR(__xludf.DUMMYFUNCTION("""COMPUTED_VALUE"""),0.0)</f>
        <v>0</v>
      </c>
      <c r="AC145" s="31">
        <f>IFERROR(__xludf.DUMMYFUNCTION("""COMPUTED_VALUE"""),0.0)</f>
        <v>0</v>
      </c>
      <c r="AD145" s="29">
        <f>IFERROR(__xludf.DUMMYFUNCTION("""COMPUTED_VALUE"""),0.0)</f>
        <v>0</v>
      </c>
      <c r="AE145" s="30">
        <f>IFERROR(__xludf.DUMMYFUNCTION("""COMPUTED_VALUE"""),5.0)</f>
        <v>5</v>
      </c>
      <c r="AF145" s="30">
        <f>IFERROR(__xludf.DUMMYFUNCTION("""COMPUTED_VALUE"""),1.0)</f>
        <v>1</v>
      </c>
      <c r="AG145" s="30">
        <f>IFERROR(__xludf.DUMMYFUNCTION("""COMPUTED_VALUE"""),1.0)</f>
        <v>1</v>
      </c>
      <c r="AH145" s="30">
        <f>IFERROR(__xludf.DUMMYFUNCTION("""COMPUTED_VALUE"""),0.0)</f>
        <v>0</v>
      </c>
      <c r="AI145" s="31">
        <f>IFERROR(__xludf.DUMMYFUNCTION("""COMPUTED_VALUE"""),5.0)</f>
        <v>5</v>
      </c>
      <c r="AJ145" s="30">
        <f>IFERROR(__xludf.DUMMYFUNCTION("""COMPUTED_VALUE"""),0.0)</f>
        <v>0</v>
      </c>
      <c r="AK145" s="30">
        <f>IFERROR(__xludf.DUMMYFUNCTION("""COMPUTED_VALUE"""),0.0)</f>
        <v>0</v>
      </c>
      <c r="AL145" s="29">
        <f>IFERROR(__xludf.DUMMYFUNCTION("""COMPUTED_VALUE"""),0.0)</f>
        <v>0</v>
      </c>
      <c r="AM145" s="30">
        <f>IFERROR(__xludf.DUMMYFUNCTION("""COMPUTED_VALUE"""),0.0)</f>
        <v>0</v>
      </c>
      <c r="AN145" s="30">
        <f>IFERROR(__xludf.DUMMYFUNCTION("""COMPUTED_VALUE"""),0.0)</f>
        <v>0</v>
      </c>
      <c r="AO145" s="32">
        <f>IFERROR(__xludf.DUMMYFUNCTION("""COMPUTED_VALUE"""),0.0)</f>
        <v>0</v>
      </c>
      <c r="AP145" s="30">
        <f>IFERROR(__xludf.DUMMYFUNCTION("""COMPUTED_VALUE"""),0.0)</f>
        <v>0</v>
      </c>
      <c r="AQ145" s="30">
        <f>IFERROR(__xludf.DUMMYFUNCTION("""COMPUTED_VALUE"""),0.0)</f>
        <v>0</v>
      </c>
      <c r="AR145" s="30">
        <f>IFERROR(__xludf.DUMMYFUNCTION("""COMPUTED_VALUE"""),0.0)</f>
        <v>0</v>
      </c>
      <c r="AS145" s="29">
        <f>IFERROR(__xludf.DUMMYFUNCTION("""COMPUTED_VALUE"""),0.0)</f>
        <v>0</v>
      </c>
      <c r="AT145" s="29">
        <f>IFERROR(__xludf.DUMMYFUNCTION("""COMPUTED_VALUE"""),0.0)</f>
        <v>0</v>
      </c>
    </row>
    <row r="146">
      <c r="A146" s="33" t="str">
        <f>IFERROR(__xludf.DUMMYFUNCTION("""COMPUTED_VALUE"""),"Попова Ксения")</f>
        <v>Попова Ксения</v>
      </c>
      <c r="B146" s="29">
        <f>IFERROR(__xludf.DUMMYFUNCTION("""COMPUTED_VALUE"""),136.0)</f>
        <v>136</v>
      </c>
      <c r="C146" s="30">
        <f>IFERROR(__xludf.DUMMYFUNCTION("""COMPUTED_VALUE"""),26.0)</f>
        <v>26</v>
      </c>
      <c r="D146" s="30">
        <f>IFERROR(__xludf.DUMMYFUNCTION("""COMPUTED_VALUE"""),26.0)</f>
        <v>26</v>
      </c>
      <c r="E146" s="30">
        <f>IFERROR(__xludf.DUMMYFUNCTION("""COMPUTED_VALUE"""),36.0)</f>
        <v>36</v>
      </c>
      <c r="F146" s="29">
        <f>IFERROR(__xludf.DUMMYFUNCTION("""COMPUTED_VALUE"""),48.0)</f>
        <v>48</v>
      </c>
      <c r="G146" s="30">
        <f>IFERROR(__xludf.DUMMYFUNCTION("""COMPUTED_VALUE"""),22.0)</f>
        <v>22</v>
      </c>
      <c r="H146" s="30">
        <f>IFERROR(__xludf.DUMMYFUNCTION("""COMPUTED_VALUE"""),4.0)</f>
        <v>4</v>
      </c>
      <c r="I146" s="30">
        <f>IFERROR(__xludf.DUMMYFUNCTION("""COMPUTED_VALUE"""),12.0)</f>
        <v>12</v>
      </c>
      <c r="J146" s="30">
        <f>IFERROR(__xludf.DUMMYFUNCTION("""COMPUTED_VALUE"""),14.0)</f>
        <v>14</v>
      </c>
      <c r="K146" s="30">
        <f>IFERROR(__xludf.DUMMYFUNCTION("""COMPUTED_VALUE"""),7.0)</f>
        <v>7</v>
      </c>
      <c r="L146" s="30">
        <f>IFERROR(__xludf.DUMMYFUNCTION("""COMPUTED_VALUE"""),12.0)</f>
        <v>12</v>
      </c>
      <c r="M146" s="30">
        <f>IFERROR(__xludf.DUMMYFUNCTION("""COMPUTED_VALUE"""),17.0)</f>
        <v>17</v>
      </c>
      <c r="N146" s="30">
        <f>IFERROR(__xludf.DUMMYFUNCTION("""COMPUTED_VALUE"""),12.0)</f>
        <v>12</v>
      </c>
      <c r="O146" s="30">
        <f>IFERROR(__xludf.DUMMYFUNCTION("""COMPUTED_VALUE"""),2.0)</f>
        <v>2</v>
      </c>
      <c r="P146" s="29">
        <f>IFERROR(__xludf.DUMMYFUNCTION("""COMPUTED_VALUE"""),34.0)</f>
        <v>34</v>
      </c>
      <c r="Q146" s="30">
        <f>IFERROR(__xludf.DUMMYFUNCTION("""COMPUTED_VALUE"""),10.0)</f>
        <v>10</v>
      </c>
      <c r="R146" s="30">
        <f>IFERROR(__xludf.DUMMYFUNCTION("""COMPUTED_VALUE"""),10.0)</f>
        <v>10</v>
      </c>
      <c r="S146" s="30">
        <f>IFERROR(__xludf.DUMMYFUNCTION("""COMPUTED_VALUE"""),2.0)</f>
        <v>2</v>
      </c>
      <c r="T146" s="31">
        <f>IFERROR(__xludf.DUMMYFUNCTION("""COMPUTED_VALUE"""),2.0)</f>
        <v>2</v>
      </c>
      <c r="U146" s="29">
        <f>IFERROR(__xludf.DUMMYFUNCTION("""COMPUTED_VALUE"""),2.0)</f>
        <v>2</v>
      </c>
      <c r="V146" s="30">
        <f>IFERROR(__xludf.DUMMYFUNCTION("""COMPUTED_VALUE"""),10.0)</f>
        <v>10</v>
      </c>
      <c r="W146" s="29">
        <f>IFERROR(__xludf.DUMMYFUNCTION("""COMPUTED_VALUE"""),2.0)</f>
        <v>2</v>
      </c>
      <c r="X146" s="30">
        <f>IFERROR(__xludf.DUMMYFUNCTION("""COMPUTED_VALUE"""),2.0)</f>
        <v>2</v>
      </c>
      <c r="Y146" s="30">
        <f>IFERROR(__xludf.DUMMYFUNCTION("""COMPUTED_VALUE"""),3.0)</f>
        <v>3</v>
      </c>
      <c r="Z146" s="30">
        <f>IFERROR(__xludf.DUMMYFUNCTION("""COMPUTED_VALUE"""),7.0)</f>
        <v>7</v>
      </c>
      <c r="AA146" s="30">
        <f>IFERROR(__xludf.DUMMYFUNCTION("""COMPUTED_VALUE"""),0.0)</f>
        <v>0</v>
      </c>
      <c r="AB146" s="30">
        <f>IFERROR(__xludf.DUMMYFUNCTION("""COMPUTED_VALUE"""),2.0)</f>
        <v>2</v>
      </c>
      <c r="AC146" s="31">
        <f>IFERROR(__xludf.DUMMYFUNCTION("""COMPUTED_VALUE"""),5.0)</f>
        <v>5</v>
      </c>
      <c r="AD146" s="29">
        <f>IFERROR(__xludf.DUMMYFUNCTION("""COMPUTED_VALUE"""),2.0)</f>
        <v>2</v>
      </c>
      <c r="AE146" s="30">
        <f>IFERROR(__xludf.DUMMYFUNCTION("""COMPUTED_VALUE"""),5.0)</f>
        <v>5</v>
      </c>
      <c r="AF146" s="30">
        <f>IFERROR(__xludf.DUMMYFUNCTION("""COMPUTED_VALUE"""),2.0)</f>
        <v>2</v>
      </c>
      <c r="AG146" s="30">
        <f>IFERROR(__xludf.DUMMYFUNCTION("""COMPUTED_VALUE"""),3.0)</f>
        <v>3</v>
      </c>
      <c r="AH146" s="30">
        <f>IFERROR(__xludf.DUMMYFUNCTION("""COMPUTED_VALUE"""),2.0)</f>
        <v>2</v>
      </c>
      <c r="AI146" s="31">
        <f>IFERROR(__xludf.DUMMYFUNCTION("""COMPUTED_VALUE"""),5.0)</f>
        <v>5</v>
      </c>
      <c r="AJ146" s="30">
        <f>IFERROR(__xludf.DUMMYFUNCTION("""COMPUTED_VALUE"""),8.0)</f>
        <v>8</v>
      </c>
      <c r="AK146" s="30">
        <f>IFERROR(__xludf.DUMMYFUNCTION("""COMPUTED_VALUE"""),2.0)</f>
        <v>2</v>
      </c>
      <c r="AL146" s="29">
        <f>IFERROR(__xludf.DUMMYFUNCTION("""COMPUTED_VALUE"""),2.0)</f>
        <v>2</v>
      </c>
      <c r="AM146" s="30">
        <f>IFERROR(__xludf.DUMMYFUNCTION("""COMPUTED_VALUE"""),10.0)</f>
        <v>10</v>
      </c>
      <c r="AN146" s="30">
        <f>IFERROR(__xludf.DUMMYFUNCTION("""COMPUTED_VALUE"""),2.0)</f>
        <v>2</v>
      </c>
      <c r="AO146" s="32">
        <f>IFERROR(__xludf.DUMMYFUNCTION("""COMPUTED_VALUE"""),2.0)</f>
        <v>2</v>
      </c>
      <c r="AP146" s="30">
        <f>IFERROR(__xludf.DUMMYFUNCTION("""COMPUTED_VALUE"""),5.0)</f>
        <v>5</v>
      </c>
      <c r="AQ146" s="30">
        <f>IFERROR(__xludf.DUMMYFUNCTION("""COMPUTED_VALUE"""),25.0)</f>
        <v>25</v>
      </c>
      <c r="AR146" s="30">
        <f>IFERROR(__xludf.DUMMYFUNCTION("""COMPUTED_VALUE"""),2.0)</f>
        <v>2</v>
      </c>
      <c r="AS146" s="29">
        <f>IFERROR(__xludf.DUMMYFUNCTION("""COMPUTED_VALUE"""),2.0)</f>
        <v>2</v>
      </c>
      <c r="AT146" s="29">
        <f>IFERROR(__xludf.DUMMYFUNCTION("""COMPUTED_VALUE"""),0.0)</f>
        <v>0</v>
      </c>
    </row>
    <row r="147">
      <c r="A147" s="33" t="str">
        <f>IFERROR(__xludf.DUMMYFUNCTION("""COMPUTED_VALUE"""),"Торопчина Ольга")</f>
        <v>Торопчина Ольга</v>
      </c>
      <c r="B147" s="29">
        <f>IFERROR(__xludf.DUMMYFUNCTION("""COMPUTED_VALUE"""),62.0)</f>
        <v>62</v>
      </c>
      <c r="C147" s="30">
        <f>IFERROR(__xludf.DUMMYFUNCTION("""COMPUTED_VALUE"""),26.0)</f>
        <v>26</v>
      </c>
      <c r="D147" s="30">
        <f>IFERROR(__xludf.DUMMYFUNCTION("""COMPUTED_VALUE"""),17.0)</f>
        <v>17</v>
      </c>
      <c r="E147" s="30">
        <f>IFERROR(__xludf.DUMMYFUNCTION("""COMPUTED_VALUE"""),10.0)</f>
        <v>10</v>
      </c>
      <c r="F147" s="29">
        <f>IFERROR(__xludf.DUMMYFUNCTION("""COMPUTED_VALUE"""),9.0)</f>
        <v>9</v>
      </c>
      <c r="G147" s="30">
        <f>IFERROR(__xludf.DUMMYFUNCTION("""COMPUTED_VALUE"""),22.0)</f>
        <v>22</v>
      </c>
      <c r="H147" s="30">
        <f>IFERROR(__xludf.DUMMYFUNCTION("""COMPUTED_VALUE"""),4.0)</f>
        <v>4</v>
      </c>
      <c r="I147" s="30">
        <f>IFERROR(__xludf.DUMMYFUNCTION("""COMPUTED_VALUE"""),12.0)</f>
        <v>12</v>
      </c>
      <c r="J147" s="30">
        <f>IFERROR(__xludf.DUMMYFUNCTION("""COMPUTED_VALUE"""),5.0)</f>
        <v>5</v>
      </c>
      <c r="K147" s="30">
        <f>IFERROR(__xludf.DUMMYFUNCTION("""COMPUTED_VALUE"""),5.0)</f>
        <v>5</v>
      </c>
      <c r="L147" s="30">
        <f>IFERROR(__xludf.DUMMYFUNCTION("""COMPUTED_VALUE"""),5.0)</f>
        <v>5</v>
      </c>
      <c r="M147" s="30">
        <f>IFERROR(__xludf.DUMMYFUNCTION("""COMPUTED_VALUE"""),0.0)</f>
        <v>0</v>
      </c>
      <c r="N147" s="30">
        <f>IFERROR(__xludf.DUMMYFUNCTION("""COMPUTED_VALUE"""),2.0)</f>
        <v>2</v>
      </c>
      <c r="O147" s="30">
        <f>IFERROR(__xludf.DUMMYFUNCTION("""COMPUTED_VALUE"""),2.0)</f>
        <v>2</v>
      </c>
      <c r="P147" s="29">
        <f>IFERROR(__xludf.DUMMYFUNCTION("""COMPUTED_VALUE"""),5.0)</f>
        <v>5</v>
      </c>
      <c r="Q147" s="30">
        <f>IFERROR(__xludf.DUMMYFUNCTION("""COMPUTED_VALUE"""),10.0)</f>
        <v>10</v>
      </c>
      <c r="R147" s="30">
        <f>IFERROR(__xludf.DUMMYFUNCTION("""COMPUTED_VALUE"""),10.0)</f>
        <v>10</v>
      </c>
      <c r="S147" s="30">
        <f>IFERROR(__xludf.DUMMYFUNCTION("""COMPUTED_VALUE"""),2.0)</f>
        <v>2</v>
      </c>
      <c r="T147" s="31">
        <f>IFERROR(__xludf.DUMMYFUNCTION("""COMPUTED_VALUE"""),2.0)</f>
        <v>2</v>
      </c>
      <c r="U147" s="29">
        <f>IFERROR(__xludf.DUMMYFUNCTION("""COMPUTED_VALUE"""),2.0)</f>
        <v>2</v>
      </c>
      <c r="V147" s="30">
        <f>IFERROR(__xludf.DUMMYFUNCTION("""COMPUTED_VALUE"""),10.0)</f>
        <v>10</v>
      </c>
      <c r="W147" s="29">
        <f>IFERROR(__xludf.DUMMYFUNCTION("""COMPUTED_VALUE"""),2.0)</f>
        <v>2</v>
      </c>
      <c r="X147" s="30">
        <f>IFERROR(__xludf.DUMMYFUNCTION("""COMPUTED_VALUE"""),2.0)</f>
        <v>2</v>
      </c>
      <c r="Y147" s="30">
        <f>IFERROR(__xludf.DUMMYFUNCTION("""COMPUTED_VALUE"""),3.0)</f>
        <v>3</v>
      </c>
      <c r="Z147" s="30">
        <f>IFERROR(__xludf.DUMMYFUNCTION("""COMPUTED_VALUE"""),0.0)</f>
        <v>0</v>
      </c>
      <c r="AA147" s="30">
        <f>IFERROR(__xludf.DUMMYFUNCTION("""COMPUTED_VALUE"""),0.0)</f>
        <v>0</v>
      </c>
      <c r="AB147" s="30">
        <f>IFERROR(__xludf.DUMMYFUNCTION("""COMPUTED_VALUE"""),0.0)</f>
        <v>0</v>
      </c>
      <c r="AC147" s="31">
        <f>IFERROR(__xludf.DUMMYFUNCTION("""COMPUTED_VALUE"""),5.0)</f>
        <v>5</v>
      </c>
      <c r="AD147" s="29">
        <f>IFERROR(__xludf.DUMMYFUNCTION("""COMPUTED_VALUE"""),0.0)</f>
        <v>0</v>
      </c>
      <c r="AE147" s="30">
        <f>IFERROR(__xludf.DUMMYFUNCTION("""COMPUTED_VALUE"""),0.0)</f>
        <v>0</v>
      </c>
      <c r="AF147" s="30">
        <f>IFERROR(__xludf.DUMMYFUNCTION("""COMPUTED_VALUE"""),2.0)</f>
        <v>2</v>
      </c>
      <c r="AG147" s="30">
        <f>IFERROR(__xludf.DUMMYFUNCTION("""COMPUTED_VALUE"""),3.0)</f>
        <v>3</v>
      </c>
      <c r="AH147" s="30">
        <f>IFERROR(__xludf.DUMMYFUNCTION("""COMPUTED_VALUE"""),0.0)</f>
        <v>0</v>
      </c>
      <c r="AI147" s="31">
        <f>IFERROR(__xludf.DUMMYFUNCTION("""COMPUTED_VALUE"""),0.0)</f>
        <v>0</v>
      </c>
      <c r="AJ147" s="30">
        <f>IFERROR(__xludf.DUMMYFUNCTION("""COMPUTED_VALUE"""),0.0)</f>
        <v>0</v>
      </c>
      <c r="AK147" s="30">
        <f>IFERROR(__xludf.DUMMYFUNCTION("""COMPUTED_VALUE"""),0.0)</f>
        <v>0</v>
      </c>
      <c r="AL147" s="29">
        <f>IFERROR(__xludf.DUMMYFUNCTION("""COMPUTED_VALUE"""),0.0)</f>
        <v>0</v>
      </c>
      <c r="AM147" s="30">
        <f>IFERROR(__xludf.DUMMYFUNCTION("""COMPUTED_VALUE"""),0.0)</f>
        <v>0</v>
      </c>
      <c r="AN147" s="30">
        <f>IFERROR(__xludf.DUMMYFUNCTION("""COMPUTED_VALUE"""),2.0)</f>
        <v>2</v>
      </c>
      <c r="AO147" s="32">
        <f>IFERROR(__xludf.DUMMYFUNCTION("""COMPUTED_VALUE"""),2.0)</f>
        <v>2</v>
      </c>
      <c r="AP147" s="30">
        <f>IFERROR(__xludf.DUMMYFUNCTION("""COMPUTED_VALUE"""),5.0)</f>
        <v>5</v>
      </c>
      <c r="AQ147" s="30">
        <f>IFERROR(__xludf.DUMMYFUNCTION("""COMPUTED_VALUE"""),0.0)</f>
        <v>0</v>
      </c>
      <c r="AR147" s="30">
        <f>IFERROR(__xludf.DUMMYFUNCTION("""COMPUTED_VALUE"""),0.0)</f>
        <v>0</v>
      </c>
      <c r="AS147" s="29">
        <f>IFERROR(__xludf.DUMMYFUNCTION("""COMPUTED_VALUE"""),0.0)</f>
        <v>0</v>
      </c>
      <c r="AT147" s="29">
        <f>IFERROR(__xludf.DUMMYFUNCTION("""COMPUTED_VALUE"""),0.0)</f>
        <v>0</v>
      </c>
    </row>
    <row r="148">
      <c r="A148" s="33" t="str">
        <f>IFERROR(__xludf.DUMMYFUNCTION("""COMPUTED_VALUE"""),"Шлыкова Анастасия")</f>
        <v>Шлыкова Анастасия</v>
      </c>
      <c r="B148" s="29">
        <f>IFERROR(__xludf.DUMMYFUNCTION("""COMPUTED_VALUE"""),131.0)</f>
        <v>131</v>
      </c>
      <c r="C148" s="30">
        <f>IFERROR(__xludf.DUMMYFUNCTION("""COMPUTED_VALUE"""),24.0)</f>
        <v>24</v>
      </c>
      <c r="D148" s="30">
        <f>IFERROR(__xludf.DUMMYFUNCTION("""COMPUTED_VALUE"""),26.0)</f>
        <v>26</v>
      </c>
      <c r="E148" s="30">
        <f>IFERROR(__xludf.DUMMYFUNCTION("""COMPUTED_VALUE"""),36.0)</f>
        <v>36</v>
      </c>
      <c r="F148" s="29">
        <f>IFERROR(__xludf.DUMMYFUNCTION("""COMPUTED_VALUE"""),45.0)</f>
        <v>45</v>
      </c>
      <c r="G148" s="30">
        <f>IFERROR(__xludf.DUMMYFUNCTION("""COMPUTED_VALUE"""),20.0)</f>
        <v>20</v>
      </c>
      <c r="H148" s="30">
        <f>IFERROR(__xludf.DUMMYFUNCTION("""COMPUTED_VALUE"""),4.0)</f>
        <v>4</v>
      </c>
      <c r="I148" s="30">
        <f>IFERROR(__xludf.DUMMYFUNCTION("""COMPUTED_VALUE"""),12.0)</f>
        <v>12</v>
      </c>
      <c r="J148" s="30">
        <f>IFERROR(__xludf.DUMMYFUNCTION("""COMPUTED_VALUE"""),14.0)</f>
        <v>14</v>
      </c>
      <c r="K148" s="30">
        <f>IFERROR(__xludf.DUMMYFUNCTION("""COMPUTED_VALUE"""),5.0)</f>
        <v>5</v>
      </c>
      <c r="L148" s="30">
        <f>IFERROR(__xludf.DUMMYFUNCTION("""COMPUTED_VALUE"""),12.0)</f>
        <v>12</v>
      </c>
      <c r="M148" s="30">
        <f>IFERROR(__xludf.DUMMYFUNCTION("""COMPUTED_VALUE"""),19.0)</f>
        <v>19</v>
      </c>
      <c r="N148" s="30">
        <f>IFERROR(__xludf.DUMMYFUNCTION("""COMPUTED_VALUE"""),10.0)</f>
        <v>10</v>
      </c>
      <c r="O148" s="30">
        <f>IFERROR(__xludf.DUMMYFUNCTION("""COMPUTED_VALUE"""),2.0)</f>
        <v>2</v>
      </c>
      <c r="P148" s="29">
        <f>IFERROR(__xludf.DUMMYFUNCTION("""COMPUTED_VALUE"""),33.0)</f>
        <v>33</v>
      </c>
      <c r="Q148" s="30">
        <f>IFERROR(__xludf.DUMMYFUNCTION("""COMPUTED_VALUE"""),10.0)</f>
        <v>10</v>
      </c>
      <c r="R148" s="30">
        <f>IFERROR(__xludf.DUMMYFUNCTION("""COMPUTED_VALUE"""),10.0)</f>
        <v>10</v>
      </c>
      <c r="S148" s="30">
        <f>IFERROR(__xludf.DUMMYFUNCTION("""COMPUTED_VALUE"""),0.0)</f>
        <v>0</v>
      </c>
      <c r="T148" s="31">
        <f>IFERROR(__xludf.DUMMYFUNCTION("""COMPUTED_VALUE"""),2.0)</f>
        <v>2</v>
      </c>
      <c r="U148" s="29">
        <f>IFERROR(__xludf.DUMMYFUNCTION("""COMPUTED_VALUE"""),2.0)</f>
        <v>2</v>
      </c>
      <c r="V148" s="30">
        <f>IFERROR(__xludf.DUMMYFUNCTION("""COMPUTED_VALUE"""),10.0)</f>
        <v>10</v>
      </c>
      <c r="W148" s="29">
        <f>IFERROR(__xludf.DUMMYFUNCTION("""COMPUTED_VALUE"""),2.0)</f>
        <v>2</v>
      </c>
      <c r="X148" s="30">
        <f>IFERROR(__xludf.DUMMYFUNCTION("""COMPUTED_VALUE"""),2.0)</f>
        <v>2</v>
      </c>
      <c r="Y148" s="30">
        <f>IFERROR(__xludf.DUMMYFUNCTION("""COMPUTED_VALUE"""),3.0)</f>
        <v>3</v>
      </c>
      <c r="Z148" s="30">
        <f>IFERROR(__xludf.DUMMYFUNCTION("""COMPUTED_VALUE"""),5.0)</f>
        <v>5</v>
      </c>
      <c r="AA148" s="30">
        <f>IFERROR(__xludf.DUMMYFUNCTION("""COMPUTED_VALUE"""),2.0)</f>
        <v>2</v>
      </c>
      <c r="AB148" s="30">
        <f>IFERROR(__xludf.DUMMYFUNCTION("""COMPUTED_VALUE"""),2.0)</f>
        <v>2</v>
      </c>
      <c r="AC148" s="31">
        <f>IFERROR(__xludf.DUMMYFUNCTION("""COMPUTED_VALUE"""),5.0)</f>
        <v>5</v>
      </c>
      <c r="AD148" s="29">
        <f>IFERROR(__xludf.DUMMYFUNCTION("""COMPUTED_VALUE"""),0.0)</f>
        <v>0</v>
      </c>
      <c r="AE148" s="30">
        <f>IFERROR(__xludf.DUMMYFUNCTION("""COMPUTED_VALUE"""),5.0)</f>
        <v>5</v>
      </c>
      <c r="AF148" s="30">
        <f>IFERROR(__xludf.DUMMYFUNCTION("""COMPUTED_VALUE"""),2.0)</f>
        <v>2</v>
      </c>
      <c r="AG148" s="30">
        <f>IFERROR(__xludf.DUMMYFUNCTION("""COMPUTED_VALUE"""),3.0)</f>
        <v>3</v>
      </c>
      <c r="AH148" s="30">
        <f>IFERROR(__xludf.DUMMYFUNCTION("""COMPUTED_VALUE"""),2.0)</f>
        <v>2</v>
      </c>
      <c r="AI148" s="31">
        <f>IFERROR(__xludf.DUMMYFUNCTION("""COMPUTED_VALUE"""),5.0)</f>
        <v>5</v>
      </c>
      <c r="AJ148" s="30">
        <f>IFERROR(__xludf.DUMMYFUNCTION("""COMPUTED_VALUE"""),10.0)</f>
        <v>10</v>
      </c>
      <c r="AK148" s="30">
        <f>IFERROR(__xludf.DUMMYFUNCTION("""COMPUTED_VALUE"""),2.0)</f>
        <v>2</v>
      </c>
      <c r="AL148" s="29">
        <f>IFERROR(__xludf.DUMMYFUNCTION("""COMPUTED_VALUE"""),2.0)</f>
        <v>2</v>
      </c>
      <c r="AM148" s="30">
        <f>IFERROR(__xludf.DUMMYFUNCTION("""COMPUTED_VALUE"""),10.0)</f>
        <v>10</v>
      </c>
      <c r="AN148" s="30">
        <f>IFERROR(__xludf.DUMMYFUNCTION("""COMPUTED_VALUE"""),0.0)</f>
        <v>0</v>
      </c>
      <c r="AO148" s="32">
        <f>IFERROR(__xludf.DUMMYFUNCTION("""COMPUTED_VALUE"""),2.0)</f>
        <v>2</v>
      </c>
      <c r="AP148" s="30">
        <f>IFERROR(__xludf.DUMMYFUNCTION("""COMPUTED_VALUE"""),5.0)</f>
        <v>5</v>
      </c>
      <c r="AQ148" s="30">
        <f>IFERROR(__xludf.DUMMYFUNCTION("""COMPUTED_VALUE"""),24.0)</f>
        <v>24</v>
      </c>
      <c r="AR148" s="30">
        <f>IFERROR(__xludf.DUMMYFUNCTION("""COMPUTED_VALUE"""),2.0)</f>
        <v>2</v>
      </c>
      <c r="AS148" s="29">
        <f>IFERROR(__xludf.DUMMYFUNCTION("""COMPUTED_VALUE"""),2.0)</f>
        <v>2</v>
      </c>
      <c r="AT148" s="29">
        <f>IFERROR(__xludf.DUMMYFUNCTION("""COMPUTED_VALUE"""),0.0)</f>
        <v>0</v>
      </c>
    </row>
    <row r="149">
      <c r="A149" s="33" t="str">
        <f>IFERROR(__xludf.DUMMYFUNCTION("""COMPUTED_VALUE"""),"Славгородская Людмила")</f>
        <v>Славгородская Людмила</v>
      </c>
      <c r="B149" s="29">
        <f>IFERROR(__xludf.DUMMYFUNCTION("""COMPUTED_VALUE"""),105.0)</f>
        <v>105</v>
      </c>
      <c r="C149" s="30">
        <f>IFERROR(__xludf.DUMMYFUNCTION("""COMPUTED_VALUE"""),26.0)</f>
        <v>26</v>
      </c>
      <c r="D149" s="30">
        <f>IFERROR(__xludf.DUMMYFUNCTION("""COMPUTED_VALUE"""),18.0)</f>
        <v>18</v>
      </c>
      <c r="E149" s="30">
        <f>IFERROR(__xludf.DUMMYFUNCTION("""COMPUTED_VALUE"""),17.0)</f>
        <v>17</v>
      </c>
      <c r="F149" s="29">
        <f>IFERROR(__xludf.DUMMYFUNCTION("""COMPUTED_VALUE"""),44.0)</f>
        <v>44</v>
      </c>
      <c r="G149" s="30">
        <f>IFERROR(__xludf.DUMMYFUNCTION("""COMPUTED_VALUE"""),22.0)</f>
        <v>22</v>
      </c>
      <c r="H149" s="30">
        <f>IFERROR(__xludf.DUMMYFUNCTION("""COMPUTED_VALUE"""),4.0)</f>
        <v>4</v>
      </c>
      <c r="I149" s="30">
        <f>IFERROR(__xludf.DUMMYFUNCTION("""COMPUTED_VALUE"""),10.0)</f>
        <v>10</v>
      </c>
      <c r="J149" s="30">
        <f>IFERROR(__xludf.DUMMYFUNCTION("""COMPUTED_VALUE"""),8.0)</f>
        <v>8</v>
      </c>
      <c r="K149" s="30">
        <f>IFERROR(__xludf.DUMMYFUNCTION("""COMPUTED_VALUE"""),5.0)</f>
        <v>5</v>
      </c>
      <c r="L149" s="30">
        <f>IFERROR(__xludf.DUMMYFUNCTION("""COMPUTED_VALUE"""),12.0)</f>
        <v>12</v>
      </c>
      <c r="M149" s="30">
        <f>IFERROR(__xludf.DUMMYFUNCTION("""COMPUTED_VALUE"""),0.0)</f>
        <v>0</v>
      </c>
      <c r="N149" s="30">
        <f>IFERROR(__xludf.DUMMYFUNCTION("""COMPUTED_VALUE"""),12.0)</f>
        <v>12</v>
      </c>
      <c r="O149" s="30">
        <f>IFERROR(__xludf.DUMMYFUNCTION("""COMPUTED_VALUE"""),2.0)</f>
        <v>2</v>
      </c>
      <c r="P149" s="29">
        <f>IFERROR(__xludf.DUMMYFUNCTION("""COMPUTED_VALUE"""),30.0)</f>
        <v>30</v>
      </c>
      <c r="Q149" s="30">
        <f>IFERROR(__xludf.DUMMYFUNCTION("""COMPUTED_VALUE"""),10.0)</f>
        <v>10</v>
      </c>
      <c r="R149" s="30">
        <f>IFERROR(__xludf.DUMMYFUNCTION("""COMPUTED_VALUE"""),10.0)</f>
        <v>10</v>
      </c>
      <c r="S149" s="30">
        <f>IFERROR(__xludf.DUMMYFUNCTION("""COMPUTED_VALUE"""),2.0)</f>
        <v>2</v>
      </c>
      <c r="T149" s="31">
        <f>IFERROR(__xludf.DUMMYFUNCTION("""COMPUTED_VALUE"""),2.0)</f>
        <v>2</v>
      </c>
      <c r="U149" s="29">
        <f>IFERROR(__xludf.DUMMYFUNCTION("""COMPUTED_VALUE"""),2.0)</f>
        <v>2</v>
      </c>
      <c r="V149" s="30">
        <f>IFERROR(__xludf.DUMMYFUNCTION("""COMPUTED_VALUE"""),10.0)</f>
        <v>10</v>
      </c>
      <c r="W149" s="29">
        <f>IFERROR(__xludf.DUMMYFUNCTION("""COMPUTED_VALUE"""),0.0)</f>
        <v>0</v>
      </c>
      <c r="X149" s="30">
        <f>IFERROR(__xludf.DUMMYFUNCTION("""COMPUTED_VALUE"""),2.0)</f>
        <v>2</v>
      </c>
      <c r="Y149" s="30">
        <f>IFERROR(__xludf.DUMMYFUNCTION("""COMPUTED_VALUE"""),2.0)</f>
        <v>2</v>
      </c>
      <c r="Z149" s="30">
        <f>IFERROR(__xludf.DUMMYFUNCTION("""COMPUTED_VALUE"""),2.0)</f>
        <v>2</v>
      </c>
      <c r="AA149" s="30">
        <f>IFERROR(__xludf.DUMMYFUNCTION("""COMPUTED_VALUE"""),2.0)</f>
        <v>2</v>
      </c>
      <c r="AB149" s="30">
        <f>IFERROR(__xludf.DUMMYFUNCTION("""COMPUTED_VALUE"""),0.0)</f>
        <v>0</v>
      </c>
      <c r="AC149" s="31">
        <f>IFERROR(__xludf.DUMMYFUNCTION("""COMPUTED_VALUE"""),5.0)</f>
        <v>5</v>
      </c>
      <c r="AD149" s="29">
        <f>IFERROR(__xludf.DUMMYFUNCTION("""COMPUTED_VALUE"""),0.0)</f>
        <v>0</v>
      </c>
      <c r="AE149" s="30">
        <f>IFERROR(__xludf.DUMMYFUNCTION("""COMPUTED_VALUE"""),5.0)</f>
        <v>5</v>
      </c>
      <c r="AF149" s="30">
        <f>IFERROR(__xludf.DUMMYFUNCTION("""COMPUTED_VALUE"""),2.0)</f>
        <v>2</v>
      </c>
      <c r="AG149" s="30">
        <f>IFERROR(__xludf.DUMMYFUNCTION("""COMPUTED_VALUE"""),3.0)</f>
        <v>3</v>
      </c>
      <c r="AH149" s="30">
        <f>IFERROR(__xludf.DUMMYFUNCTION("""COMPUTED_VALUE"""),2.0)</f>
        <v>2</v>
      </c>
      <c r="AI149" s="31">
        <f>IFERROR(__xludf.DUMMYFUNCTION("""COMPUTED_VALUE"""),0.0)</f>
        <v>0</v>
      </c>
      <c r="AJ149" s="30">
        <f>IFERROR(__xludf.DUMMYFUNCTION("""COMPUTED_VALUE"""),0.0)</f>
        <v>0</v>
      </c>
      <c r="AK149" s="30">
        <f>IFERROR(__xludf.DUMMYFUNCTION("""COMPUTED_VALUE"""),0.0)</f>
        <v>0</v>
      </c>
      <c r="AL149" s="29">
        <f>IFERROR(__xludf.DUMMYFUNCTION("""COMPUTED_VALUE"""),0.0)</f>
        <v>0</v>
      </c>
      <c r="AM149" s="30">
        <f>IFERROR(__xludf.DUMMYFUNCTION("""COMPUTED_VALUE"""),10.0)</f>
        <v>10</v>
      </c>
      <c r="AN149" s="30">
        <f>IFERROR(__xludf.DUMMYFUNCTION("""COMPUTED_VALUE"""),2.0)</f>
        <v>2</v>
      </c>
      <c r="AO149" s="32">
        <f>IFERROR(__xludf.DUMMYFUNCTION("""COMPUTED_VALUE"""),2.0)</f>
        <v>2</v>
      </c>
      <c r="AP149" s="30">
        <f>IFERROR(__xludf.DUMMYFUNCTION("""COMPUTED_VALUE"""),5.0)</f>
        <v>5</v>
      </c>
      <c r="AQ149" s="30">
        <f>IFERROR(__xludf.DUMMYFUNCTION("""COMPUTED_VALUE"""),21.0)</f>
        <v>21</v>
      </c>
      <c r="AR149" s="30">
        <f>IFERROR(__xludf.DUMMYFUNCTION("""COMPUTED_VALUE"""),2.0)</f>
        <v>2</v>
      </c>
      <c r="AS149" s="29">
        <f>IFERROR(__xludf.DUMMYFUNCTION("""COMPUTED_VALUE"""),2.0)</f>
        <v>2</v>
      </c>
      <c r="AT149" s="29">
        <f>IFERROR(__xludf.DUMMYFUNCTION("""COMPUTED_VALUE"""),0.0)</f>
        <v>0</v>
      </c>
    </row>
    <row r="150">
      <c r="A150" s="33" t="str">
        <f>IFERROR(__xludf.DUMMYFUNCTION("""COMPUTED_VALUE"""),"Фролова Ольга")</f>
        <v>Фролова Ольга</v>
      </c>
      <c r="B150" s="29">
        <f>IFERROR(__xludf.DUMMYFUNCTION("""COMPUTED_VALUE"""),104.0)</f>
        <v>104</v>
      </c>
      <c r="C150" s="30">
        <f>IFERROR(__xludf.DUMMYFUNCTION("""COMPUTED_VALUE"""),26.0)</f>
        <v>26</v>
      </c>
      <c r="D150" s="30">
        <f>IFERROR(__xludf.DUMMYFUNCTION("""COMPUTED_VALUE"""),17.0)</f>
        <v>17</v>
      </c>
      <c r="E150" s="30">
        <f>IFERROR(__xludf.DUMMYFUNCTION("""COMPUTED_VALUE"""),17.0)</f>
        <v>17</v>
      </c>
      <c r="F150" s="29">
        <f>IFERROR(__xludf.DUMMYFUNCTION("""COMPUTED_VALUE"""),44.0)</f>
        <v>44</v>
      </c>
      <c r="G150" s="30">
        <f>IFERROR(__xludf.DUMMYFUNCTION("""COMPUTED_VALUE"""),22.0)</f>
        <v>22</v>
      </c>
      <c r="H150" s="30">
        <f>IFERROR(__xludf.DUMMYFUNCTION("""COMPUTED_VALUE"""),4.0)</f>
        <v>4</v>
      </c>
      <c r="I150" s="30">
        <f>IFERROR(__xludf.DUMMYFUNCTION("""COMPUTED_VALUE"""),12.0)</f>
        <v>12</v>
      </c>
      <c r="J150" s="30">
        <f>IFERROR(__xludf.DUMMYFUNCTION("""COMPUTED_VALUE"""),5.0)</f>
        <v>5</v>
      </c>
      <c r="K150" s="30">
        <f>IFERROR(__xludf.DUMMYFUNCTION("""COMPUTED_VALUE"""),2.0)</f>
        <v>2</v>
      </c>
      <c r="L150" s="30">
        <f>IFERROR(__xludf.DUMMYFUNCTION("""COMPUTED_VALUE"""),10.0)</f>
        <v>10</v>
      </c>
      <c r="M150" s="30">
        <f>IFERROR(__xludf.DUMMYFUNCTION("""COMPUTED_VALUE"""),5.0)</f>
        <v>5</v>
      </c>
      <c r="N150" s="30">
        <f>IFERROR(__xludf.DUMMYFUNCTION("""COMPUTED_VALUE"""),0.0)</f>
        <v>0</v>
      </c>
      <c r="O150" s="30">
        <f>IFERROR(__xludf.DUMMYFUNCTION("""COMPUTED_VALUE"""),0.0)</f>
        <v>0</v>
      </c>
      <c r="P150" s="29">
        <f>IFERROR(__xludf.DUMMYFUNCTION("""COMPUTED_VALUE"""),44.0)</f>
        <v>44</v>
      </c>
      <c r="Q150" s="30">
        <f>IFERROR(__xludf.DUMMYFUNCTION("""COMPUTED_VALUE"""),10.0)</f>
        <v>10</v>
      </c>
      <c r="R150" s="30">
        <f>IFERROR(__xludf.DUMMYFUNCTION("""COMPUTED_VALUE"""),10.0)</f>
        <v>10</v>
      </c>
      <c r="S150" s="30">
        <f>IFERROR(__xludf.DUMMYFUNCTION("""COMPUTED_VALUE"""),2.0)</f>
        <v>2</v>
      </c>
      <c r="T150" s="31">
        <f>IFERROR(__xludf.DUMMYFUNCTION("""COMPUTED_VALUE"""),2.0)</f>
        <v>2</v>
      </c>
      <c r="U150" s="29">
        <f>IFERROR(__xludf.DUMMYFUNCTION("""COMPUTED_VALUE"""),2.0)</f>
        <v>2</v>
      </c>
      <c r="V150" s="30">
        <f>IFERROR(__xludf.DUMMYFUNCTION("""COMPUTED_VALUE"""),10.0)</f>
        <v>10</v>
      </c>
      <c r="W150" s="29">
        <f>IFERROR(__xludf.DUMMYFUNCTION("""COMPUTED_VALUE"""),2.0)</f>
        <v>2</v>
      </c>
      <c r="X150" s="30">
        <f>IFERROR(__xludf.DUMMYFUNCTION("""COMPUTED_VALUE"""),2.0)</f>
        <v>2</v>
      </c>
      <c r="Y150" s="30">
        <f>IFERROR(__xludf.DUMMYFUNCTION("""COMPUTED_VALUE"""),3.0)</f>
        <v>3</v>
      </c>
      <c r="Z150" s="30">
        <f>IFERROR(__xludf.DUMMYFUNCTION("""COMPUTED_VALUE"""),0.0)</f>
        <v>0</v>
      </c>
      <c r="AA150" s="30">
        <f>IFERROR(__xludf.DUMMYFUNCTION("""COMPUTED_VALUE"""),0.0)</f>
        <v>0</v>
      </c>
      <c r="AB150" s="30">
        <f>IFERROR(__xludf.DUMMYFUNCTION("""COMPUTED_VALUE"""),0.0)</f>
        <v>0</v>
      </c>
      <c r="AC150" s="31">
        <f>IFERROR(__xludf.DUMMYFUNCTION("""COMPUTED_VALUE"""),0.0)</f>
        <v>0</v>
      </c>
      <c r="AD150" s="29">
        <f>IFERROR(__xludf.DUMMYFUNCTION("""COMPUTED_VALUE"""),2.0)</f>
        <v>2</v>
      </c>
      <c r="AE150" s="30">
        <f>IFERROR(__xludf.DUMMYFUNCTION("""COMPUTED_VALUE"""),5.0)</f>
        <v>5</v>
      </c>
      <c r="AF150" s="30">
        <f>IFERROR(__xludf.DUMMYFUNCTION("""COMPUTED_VALUE"""),2.0)</f>
        <v>2</v>
      </c>
      <c r="AG150" s="30">
        <f>IFERROR(__xludf.DUMMYFUNCTION("""COMPUTED_VALUE"""),3.0)</f>
        <v>3</v>
      </c>
      <c r="AH150" s="30">
        <f>IFERROR(__xludf.DUMMYFUNCTION("""COMPUTED_VALUE"""),0.0)</f>
        <v>0</v>
      </c>
      <c r="AI150" s="31">
        <f>IFERROR(__xludf.DUMMYFUNCTION("""COMPUTED_VALUE"""),5.0)</f>
        <v>5</v>
      </c>
      <c r="AJ150" s="30">
        <f>IFERROR(__xludf.DUMMYFUNCTION("""COMPUTED_VALUE"""),0.0)</f>
        <v>0</v>
      </c>
      <c r="AK150" s="30">
        <f>IFERROR(__xludf.DUMMYFUNCTION("""COMPUTED_VALUE"""),0.0)</f>
        <v>0</v>
      </c>
      <c r="AL150" s="29">
        <f>IFERROR(__xludf.DUMMYFUNCTION("""COMPUTED_VALUE"""),0.0)</f>
        <v>0</v>
      </c>
      <c r="AM150" s="30">
        <f>IFERROR(__xludf.DUMMYFUNCTION("""COMPUTED_VALUE"""),0.0)</f>
        <v>0</v>
      </c>
      <c r="AN150" s="30">
        <f>IFERROR(__xludf.DUMMYFUNCTION("""COMPUTED_VALUE"""),0.0)</f>
        <v>0</v>
      </c>
      <c r="AO150" s="32">
        <f>IFERROR(__xludf.DUMMYFUNCTION("""COMPUTED_VALUE"""),0.0)</f>
        <v>0</v>
      </c>
      <c r="AP150" s="30">
        <f>IFERROR(__xludf.DUMMYFUNCTION("""COMPUTED_VALUE"""),5.0)</f>
        <v>5</v>
      </c>
      <c r="AQ150" s="30">
        <f>IFERROR(__xludf.DUMMYFUNCTION("""COMPUTED_VALUE"""),37.0)</f>
        <v>37</v>
      </c>
      <c r="AR150" s="30">
        <f>IFERROR(__xludf.DUMMYFUNCTION("""COMPUTED_VALUE"""),2.0)</f>
        <v>2</v>
      </c>
      <c r="AS150" s="29">
        <f>IFERROR(__xludf.DUMMYFUNCTION("""COMPUTED_VALUE"""),0.0)</f>
        <v>0</v>
      </c>
      <c r="AT150" s="29">
        <f>IFERROR(__xludf.DUMMYFUNCTION("""COMPUTED_VALUE"""),0.0)</f>
        <v>0</v>
      </c>
    </row>
    <row r="151">
      <c r="A151" s="33" t="str">
        <f>IFERROR(__xludf.DUMMYFUNCTION("""COMPUTED_VALUE"""),"Ошкукова Наталья")</f>
        <v>Ошкукова Наталья</v>
      </c>
      <c r="B151" s="29">
        <f>IFERROR(__xludf.DUMMYFUNCTION("""COMPUTED_VALUE"""),44.0)</f>
        <v>44</v>
      </c>
      <c r="C151" s="30">
        <f>IFERROR(__xludf.DUMMYFUNCTION("""COMPUTED_VALUE"""),10.0)</f>
        <v>10</v>
      </c>
      <c r="D151" s="30">
        <f>IFERROR(__xludf.DUMMYFUNCTION("""COMPUTED_VALUE"""),14.0)</f>
        <v>14</v>
      </c>
      <c r="E151" s="30">
        <f>IFERROR(__xludf.DUMMYFUNCTION("""COMPUTED_VALUE"""),20.0)</f>
        <v>20</v>
      </c>
      <c r="F151" s="29">
        <f>IFERROR(__xludf.DUMMYFUNCTION("""COMPUTED_VALUE"""),0.0)</f>
        <v>0</v>
      </c>
      <c r="G151" s="30">
        <f>IFERROR(__xludf.DUMMYFUNCTION("""COMPUTED_VALUE"""),10.0)</f>
        <v>10</v>
      </c>
      <c r="H151" s="30">
        <f>IFERROR(__xludf.DUMMYFUNCTION("""COMPUTED_VALUE"""),0.0)</f>
        <v>0</v>
      </c>
      <c r="I151" s="30">
        <f>IFERROR(__xludf.DUMMYFUNCTION("""COMPUTED_VALUE"""),10.0)</f>
        <v>10</v>
      </c>
      <c r="J151" s="30">
        <f>IFERROR(__xludf.DUMMYFUNCTION("""COMPUTED_VALUE"""),4.0)</f>
        <v>4</v>
      </c>
      <c r="K151" s="30">
        <f>IFERROR(__xludf.DUMMYFUNCTION("""COMPUTED_VALUE"""),5.0)</f>
        <v>5</v>
      </c>
      <c r="L151" s="30">
        <f>IFERROR(__xludf.DUMMYFUNCTION("""COMPUTED_VALUE"""),10.0)</f>
        <v>10</v>
      </c>
      <c r="M151" s="30">
        <f>IFERROR(__xludf.DUMMYFUNCTION("""COMPUTED_VALUE"""),5.0)</f>
        <v>5</v>
      </c>
      <c r="N151" s="30">
        <f>IFERROR(__xludf.DUMMYFUNCTION("""COMPUTED_VALUE"""),0.0)</f>
        <v>0</v>
      </c>
      <c r="O151" s="30">
        <f>IFERROR(__xludf.DUMMYFUNCTION("""COMPUTED_VALUE"""),0.0)</f>
        <v>0</v>
      </c>
      <c r="P151" s="29">
        <f>IFERROR(__xludf.DUMMYFUNCTION("""COMPUTED_VALUE"""),0.0)</f>
        <v>0</v>
      </c>
      <c r="Q151" s="30">
        <f>IFERROR(__xludf.DUMMYFUNCTION("""COMPUTED_VALUE"""),10.0)</f>
        <v>10</v>
      </c>
      <c r="R151" s="30">
        <f>IFERROR(__xludf.DUMMYFUNCTION("""COMPUTED_VALUE"""),0.0)</f>
        <v>0</v>
      </c>
      <c r="S151" s="30">
        <f>IFERROR(__xludf.DUMMYFUNCTION("""COMPUTED_VALUE"""),0.0)</f>
        <v>0</v>
      </c>
      <c r="T151" s="31">
        <f>IFERROR(__xludf.DUMMYFUNCTION("""COMPUTED_VALUE"""),0.0)</f>
        <v>0</v>
      </c>
      <c r="U151" s="29">
        <f>IFERROR(__xludf.DUMMYFUNCTION("""COMPUTED_VALUE"""),0.0)</f>
        <v>0</v>
      </c>
      <c r="V151" s="30">
        <f>IFERROR(__xludf.DUMMYFUNCTION("""COMPUTED_VALUE"""),10.0)</f>
        <v>10</v>
      </c>
      <c r="W151" s="29">
        <f>IFERROR(__xludf.DUMMYFUNCTION("""COMPUTED_VALUE"""),0.0)</f>
        <v>0</v>
      </c>
      <c r="X151" s="30">
        <f>IFERROR(__xludf.DUMMYFUNCTION("""COMPUTED_VALUE"""),2.0)</f>
        <v>2</v>
      </c>
      <c r="Y151" s="30">
        <f>IFERROR(__xludf.DUMMYFUNCTION("""COMPUTED_VALUE"""),2.0)</f>
        <v>2</v>
      </c>
      <c r="Z151" s="30">
        <f>IFERROR(__xludf.DUMMYFUNCTION("""COMPUTED_VALUE"""),0.0)</f>
        <v>0</v>
      </c>
      <c r="AA151" s="30">
        <f>IFERROR(__xludf.DUMMYFUNCTION("""COMPUTED_VALUE"""),0.0)</f>
        <v>0</v>
      </c>
      <c r="AB151" s="30">
        <f>IFERROR(__xludf.DUMMYFUNCTION("""COMPUTED_VALUE"""),0.0)</f>
        <v>0</v>
      </c>
      <c r="AC151" s="31">
        <f>IFERROR(__xludf.DUMMYFUNCTION("""COMPUTED_VALUE"""),5.0)</f>
        <v>5</v>
      </c>
      <c r="AD151" s="29">
        <f>IFERROR(__xludf.DUMMYFUNCTION("""COMPUTED_VALUE"""),0.0)</f>
        <v>0</v>
      </c>
      <c r="AE151" s="30">
        <f>IFERROR(__xludf.DUMMYFUNCTION("""COMPUTED_VALUE"""),5.0)</f>
        <v>5</v>
      </c>
      <c r="AF151" s="30">
        <f>IFERROR(__xludf.DUMMYFUNCTION("""COMPUTED_VALUE"""),2.0)</f>
        <v>2</v>
      </c>
      <c r="AG151" s="30">
        <f>IFERROR(__xludf.DUMMYFUNCTION("""COMPUTED_VALUE"""),3.0)</f>
        <v>3</v>
      </c>
      <c r="AH151" s="30">
        <f>IFERROR(__xludf.DUMMYFUNCTION("""COMPUTED_VALUE"""),0.0)</f>
        <v>0</v>
      </c>
      <c r="AI151" s="31">
        <f>IFERROR(__xludf.DUMMYFUNCTION("""COMPUTED_VALUE"""),5.0)</f>
        <v>5</v>
      </c>
      <c r="AJ151" s="30">
        <f>IFERROR(__xludf.DUMMYFUNCTION("""COMPUTED_VALUE"""),0.0)</f>
        <v>0</v>
      </c>
      <c r="AK151" s="30">
        <f>IFERROR(__xludf.DUMMYFUNCTION("""COMPUTED_VALUE"""),0.0)</f>
        <v>0</v>
      </c>
      <c r="AL151" s="29">
        <f>IFERROR(__xludf.DUMMYFUNCTION("""COMPUTED_VALUE"""),0.0)</f>
        <v>0</v>
      </c>
      <c r="AM151" s="30">
        <f>IFERROR(__xludf.DUMMYFUNCTION("""COMPUTED_VALUE"""),0.0)</f>
        <v>0</v>
      </c>
      <c r="AN151" s="30">
        <f>IFERROR(__xludf.DUMMYFUNCTION("""COMPUTED_VALUE"""),0.0)</f>
        <v>0</v>
      </c>
      <c r="AO151" s="32">
        <f>IFERROR(__xludf.DUMMYFUNCTION("""COMPUTED_VALUE"""),0.0)</f>
        <v>0</v>
      </c>
      <c r="AP151" s="30">
        <f>IFERROR(__xludf.DUMMYFUNCTION("""COMPUTED_VALUE"""),0.0)</f>
        <v>0</v>
      </c>
      <c r="AQ151" s="30">
        <f>IFERROR(__xludf.DUMMYFUNCTION("""COMPUTED_VALUE"""),0.0)</f>
        <v>0</v>
      </c>
      <c r="AR151" s="30">
        <f>IFERROR(__xludf.DUMMYFUNCTION("""COMPUTED_VALUE"""),0.0)</f>
        <v>0</v>
      </c>
      <c r="AS151" s="29">
        <f>IFERROR(__xludf.DUMMYFUNCTION("""COMPUTED_VALUE"""),0.0)</f>
        <v>0</v>
      </c>
      <c r="AT151" s="29">
        <f>IFERROR(__xludf.DUMMYFUNCTION("""COMPUTED_VALUE"""),0.0)</f>
        <v>0</v>
      </c>
    </row>
    <row r="152">
      <c r="A152" s="33" t="str">
        <f>IFERROR(__xludf.DUMMYFUNCTION("""COMPUTED_VALUE"""),"Жиляева Мария")</f>
        <v>Жиляева Мария</v>
      </c>
      <c r="B152" s="29">
        <f>IFERROR(__xludf.DUMMYFUNCTION("""COMPUTED_VALUE"""),33.0)</f>
        <v>33</v>
      </c>
      <c r="C152" s="30">
        <f>IFERROR(__xludf.DUMMYFUNCTION("""COMPUTED_VALUE"""),20.0)</f>
        <v>20</v>
      </c>
      <c r="D152" s="30">
        <f>IFERROR(__xludf.DUMMYFUNCTION("""COMPUTED_VALUE"""),3.0)</f>
        <v>3</v>
      </c>
      <c r="E152" s="30">
        <f>IFERROR(__xludf.DUMMYFUNCTION("""COMPUTED_VALUE"""),10.0)</f>
        <v>10</v>
      </c>
      <c r="F152" s="29">
        <f>IFERROR(__xludf.DUMMYFUNCTION("""COMPUTED_VALUE"""),0.0)</f>
        <v>0</v>
      </c>
      <c r="G152" s="30">
        <f>IFERROR(__xludf.DUMMYFUNCTION("""COMPUTED_VALUE"""),20.0)</f>
        <v>20</v>
      </c>
      <c r="H152" s="30">
        <f>IFERROR(__xludf.DUMMYFUNCTION("""COMPUTED_VALUE"""),0.0)</f>
        <v>0</v>
      </c>
      <c r="I152" s="30">
        <f>IFERROR(__xludf.DUMMYFUNCTION("""COMPUTED_VALUE"""),0.0)</f>
        <v>0</v>
      </c>
      <c r="J152" s="30">
        <f>IFERROR(__xludf.DUMMYFUNCTION("""COMPUTED_VALUE"""),3.0)</f>
        <v>3</v>
      </c>
      <c r="K152" s="30">
        <f>IFERROR(__xludf.DUMMYFUNCTION("""COMPUTED_VALUE"""),5.0)</f>
        <v>5</v>
      </c>
      <c r="L152" s="30">
        <f>IFERROR(__xludf.DUMMYFUNCTION("""COMPUTED_VALUE"""),5.0)</f>
        <v>5</v>
      </c>
      <c r="M152" s="30">
        <f>IFERROR(__xludf.DUMMYFUNCTION("""COMPUTED_VALUE"""),0.0)</f>
        <v>0</v>
      </c>
      <c r="N152" s="30">
        <f>IFERROR(__xludf.DUMMYFUNCTION("""COMPUTED_VALUE"""),0.0)</f>
        <v>0</v>
      </c>
      <c r="O152" s="30">
        <f>IFERROR(__xludf.DUMMYFUNCTION("""COMPUTED_VALUE"""),0.0)</f>
        <v>0</v>
      </c>
      <c r="P152" s="29">
        <f>IFERROR(__xludf.DUMMYFUNCTION("""COMPUTED_VALUE"""),0.0)</f>
        <v>0</v>
      </c>
      <c r="Q152" s="30">
        <f>IFERROR(__xludf.DUMMYFUNCTION("""COMPUTED_VALUE"""),10.0)</f>
        <v>10</v>
      </c>
      <c r="R152" s="30">
        <f>IFERROR(__xludf.DUMMYFUNCTION("""COMPUTED_VALUE"""),10.0)</f>
        <v>10</v>
      </c>
      <c r="S152" s="30">
        <f>IFERROR(__xludf.DUMMYFUNCTION("""COMPUTED_VALUE"""),0.0)</f>
        <v>0</v>
      </c>
      <c r="T152" s="31">
        <f>IFERROR(__xludf.DUMMYFUNCTION("""COMPUTED_VALUE"""),0.0)</f>
        <v>0</v>
      </c>
      <c r="U152" s="29">
        <f>IFERROR(__xludf.DUMMYFUNCTION("""COMPUTED_VALUE"""),0.0)</f>
        <v>0</v>
      </c>
      <c r="V152" s="30">
        <f>IFERROR(__xludf.DUMMYFUNCTION("""COMPUTED_VALUE"""),0.0)</f>
        <v>0</v>
      </c>
      <c r="W152" s="29">
        <f>IFERROR(__xludf.DUMMYFUNCTION("""COMPUTED_VALUE"""),0.0)</f>
        <v>0</v>
      </c>
      <c r="X152" s="30">
        <f>IFERROR(__xludf.DUMMYFUNCTION("""COMPUTED_VALUE"""),1.0)</f>
        <v>1</v>
      </c>
      <c r="Y152" s="30">
        <f>IFERROR(__xludf.DUMMYFUNCTION("""COMPUTED_VALUE"""),2.0)</f>
        <v>2</v>
      </c>
      <c r="Z152" s="30">
        <f>IFERROR(__xludf.DUMMYFUNCTION("""COMPUTED_VALUE"""),0.0)</f>
        <v>0</v>
      </c>
      <c r="AA152" s="30">
        <f>IFERROR(__xludf.DUMMYFUNCTION("""COMPUTED_VALUE"""),0.0)</f>
        <v>0</v>
      </c>
      <c r="AB152" s="30">
        <f>IFERROR(__xludf.DUMMYFUNCTION("""COMPUTED_VALUE"""),0.0)</f>
        <v>0</v>
      </c>
      <c r="AC152" s="31">
        <f>IFERROR(__xludf.DUMMYFUNCTION("""COMPUTED_VALUE"""),5.0)</f>
        <v>5</v>
      </c>
      <c r="AD152" s="29">
        <f>IFERROR(__xludf.DUMMYFUNCTION("""COMPUTED_VALUE"""),0.0)</f>
        <v>0</v>
      </c>
      <c r="AE152" s="30">
        <f>IFERROR(__xludf.DUMMYFUNCTION("""COMPUTED_VALUE"""),0.0)</f>
        <v>0</v>
      </c>
      <c r="AF152" s="30">
        <f>IFERROR(__xludf.DUMMYFUNCTION("""COMPUTED_VALUE"""),2.0)</f>
        <v>2</v>
      </c>
      <c r="AG152" s="30">
        <f>IFERROR(__xludf.DUMMYFUNCTION("""COMPUTED_VALUE"""),3.0)</f>
        <v>3</v>
      </c>
      <c r="AH152" s="30">
        <f>IFERROR(__xludf.DUMMYFUNCTION("""COMPUTED_VALUE"""),0.0)</f>
        <v>0</v>
      </c>
      <c r="AI152" s="31">
        <f>IFERROR(__xludf.DUMMYFUNCTION("""COMPUTED_VALUE"""),0.0)</f>
        <v>0</v>
      </c>
      <c r="AJ152" s="30">
        <f>IFERROR(__xludf.DUMMYFUNCTION("""COMPUTED_VALUE"""),0.0)</f>
        <v>0</v>
      </c>
      <c r="AK152" s="30">
        <f>IFERROR(__xludf.DUMMYFUNCTION("""COMPUTED_VALUE"""),0.0)</f>
        <v>0</v>
      </c>
      <c r="AL152" s="29">
        <f>IFERROR(__xludf.DUMMYFUNCTION("""COMPUTED_VALUE"""),0.0)</f>
        <v>0</v>
      </c>
      <c r="AM152" s="30">
        <f>IFERROR(__xludf.DUMMYFUNCTION("""COMPUTED_VALUE"""),0.0)</f>
        <v>0</v>
      </c>
      <c r="AN152" s="30">
        <f>IFERROR(__xludf.DUMMYFUNCTION("""COMPUTED_VALUE"""),0.0)</f>
        <v>0</v>
      </c>
      <c r="AO152" s="32">
        <f>IFERROR(__xludf.DUMMYFUNCTION("""COMPUTED_VALUE"""),0.0)</f>
        <v>0</v>
      </c>
      <c r="AP152" s="30">
        <f>IFERROR(__xludf.DUMMYFUNCTION("""COMPUTED_VALUE"""),0.0)</f>
        <v>0</v>
      </c>
      <c r="AQ152" s="30">
        <f>IFERROR(__xludf.DUMMYFUNCTION("""COMPUTED_VALUE"""),0.0)</f>
        <v>0</v>
      </c>
      <c r="AR152" s="30">
        <f>IFERROR(__xludf.DUMMYFUNCTION("""COMPUTED_VALUE"""),0.0)</f>
        <v>0</v>
      </c>
      <c r="AS152" s="29">
        <f>IFERROR(__xludf.DUMMYFUNCTION("""COMPUTED_VALUE"""),0.0)</f>
        <v>0</v>
      </c>
      <c r="AT152" s="29">
        <f>IFERROR(__xludf.DUMMYFUNCTION("""COMPUTED_VALUE"""),0.0)</f>
        <v>0</v>
      </c>
    </row>
    <row r="153">
      <c r="A153" s="33" t="str">
        <f>IFERROR(__xludf.DUMMYFUNCTION("""COMPUTED_VALUE"""),"Богданова Оксана")</f>
        <v>Богданова Оксана</v>
      </c>
      <c r="B153" s="29">
        <f>IFERROR(__xludf.DUMMYFUNCTION("""COMPUTED_VALUE"""),116.0)</f>
        <v>116</v>
      </c>
      <c r="C153" s="30">
        <f>IFERROR(__xludf.DUMMYFUNCTION("""COMPUTED_VALUE"""),26.0)</f>
        <v>26</v>
      </c>
      <c r="D153" s="30">
        <f>IFERROR(__xludf.DUMMYFUNCTION("""COMPUTED_VALUE"""),24.0)</f>
        <v>24</v>
      </c>
      <c r="E153" s="30">
        <f>IFERROR(__xludf.DUMMYFUNCTION("""COMPUTED_VALUE"""),25.0)</f>
        <v>25</v>
      </c>
      <c r="F153" s="29">
        <f>IFERROR(__xludf.DUMMYFUNCTION("""COMPUTED_VALUE"""),41.0)</f>
        <v>41</v>
      </c>
      <c r="G153" s="30">
        <f>IFERROR(__xludf.DUMMYFUNCTION("""COMPUTED_VALUE"""),22.0)</f>
        <v>22</v>
      </c>
      <c r="H153" s="30">
        <f>IFERROR(__xludf.DUMMYFUNCTION("""COMPUTED_VALUE"""),4.0)</f>
        <v>4</v>
      </c>
      <c r="I153" s="30">
        <f>IFERROR(__xludf.DUMMYFUNCTION("""COMPUTED_VALUE"""),12.0)</f>
        <v>12</v>
      </c>
      <c r="J153" s="30">
        <f>IFERROR(__xludf.DUMMYFUNCTION("""COMPUTED_VALUE"""),12.0)</f>
        <v>12</v>
      </c>
      <c r="K153" s="30">
        <f>IFERROR(__xludf.DUMMYFUNCTION("""COMPUTED_VALUE"""),7.0)</f>
        <v>7</v>
      </c>
      <c r="L153" s="30">
        <f>IFERROR(__xludf.DUMMYFUNCTION("""COMPUTED_VALUE"""),9.0)</f>
        <v>9</v>
      </c>
      <c r="M153" s="30">
        <f>IFERROR(__xludf.DUMMYFUNCTION("""COMPUTED_VALUE"""),9.0)</f>
        <v>9</v>
      </c>
      <c r="N153" s="30">
        <f>IFERROR(__xludf.DUMMYFUNCTION("""COMPUTED_VALUE"""),12.0)</f>
        <v>12</v>
      </c>
      <c r="O153" s="30">
        <f>IFERROR(__xludf.DUMMYFUNCTION("""COMPUTED_VALUE"""),2.0)</f>
        <v>2</v>
      </c>
      <c r="P153" s="29">
        <f>IFERROR(__xludf.DUMMYFUNCTION("""COMPUTED_VALUE"""),27.0)</f>
        <v>27</v>
      </c>
      <c r="Q153" s="30">
        <f>IFERROR(__xludf.DUMMYFUNCTION("""COMPUTED_VALUE"""),10.0)</f>
        <v>10</v>
      </c>
      <c r="R153" s="30">
        <f>IFERROR(__xludf.DUMMYFUNCTION("""COMPUTED_VALUE"""),10.0)</f>
        <v>10</v>
      </c>
      <c r="S153" s="30">
        <f>IFERROR(__xludf.DUMMYFUNCTION("""COMPUTED_VALUE"""),2.0)</f>
        <v>2</v>
      </c>
      <c r="T153" s="31">
        <f>IFERROR(__xludf.DUMMYFUNCTION("""COMPUTED_VALUE"""),2.0)</f>
        <v>2</v>
      </c>
      <c r="U153" s="29">
        <f>IFERROR(__xludf.DUMMYFUNCTION("""COMPUTED_VALUE"""),2.0)</f>
        <v>2</v>
      </c>
      <c r="V153" s="30">
        <f>IFERROR(__xludf.DUMMYFUNCTION("""COMPUTED_VALUE"""),10.0)</f>
        <v>10</v>
      </c>
      <c r="W153" s="29">
        <f>IFERROR(__xludf.DUMMYFUNCTION("""COMPUTED_VALUE"""),2.0)</f>
        <v>2</v>
      </c>
      <c r="X153" s="30">
        <f>IFERROR(__xludf.DUMMYFUNCTION("""COMPUTED_VALUE"""),2.0)</f>
        <v>2</v>
      </c>
      <c r="Y153" s="30">
        <f>IFERROR(__xludf.DUMMYFUNCTION("""COMPUTED_VALUE"""),2.0)</f>
        <v>2</v>
      </c>
      <c r="Z153" s="30">
        <f>IFERROR(__xludf.DUMMYFUNCTION("""COMPUTED_VALUE"""),4.0)</f>
        <v>4</v>
      </c>
      <c r="AA153" s="30">
        <f>IFERROR(__xludf.DUMMYFUNCTION("""COMPUTED_VALUE"""),2.0)</f>
        <v>2</v>
      </c>
      <c r="AB153" s="30">
        <f>IFERROR(__xludf.DUMMYFUNCTION("""COMPUTED_VALUE"""),2.0)</f>
        <v>2</v>
      </c>
      <c r="AC153" s="31">
        <f>IFERROR(__xludf.DUMMYFUNCTION("""COMPUTED_VALUE"""),5.0)</f>
        <v>5</v>
      </c>
      <c r="AD153" s="29">
        <f>IFERROR(__xludf.DUMMYFUNCTION("""COMPUTED_VALUE"""),2.0)</f>
        <v>2</v>
      </c>
      <c r="AE153" s="30">
        <f>IFERROR(__xludf.DUMMYFUNCTION("""COMPUTED_VALUE"""),5.0)</f>
        <v>5</v>
      </c>
      <c r="AF153" s="30">
        <f>IFERROR(__xludf.DUMMYFUNCTION("""COMPUTED_VALUE"""),1.0)</f>
        <v>1</v>
      </c>
      <c r="AG153" s="30">
        <f>IFERROR(__xludf.DUMMYFUNCTION("""COMPUTED_VALUE"""),1.0)</f>
        <v>1</v>
      </c>
      <c r="AH153" s="30">
        <f>IFERROR(__xludf.DUMMYFUNCTION("""COMPUTED_VALUE"""),2.0)</f>
        <v>2</v>
      </c>
      <c r="AI153" s="31">
        <f>IFERROR(__xludf.DUMMYFUNCTION("""COMPUTED_VALUE"""),5.0)</f>
        <v>5</v>
      </c>
      <c r="AJ153" s="30">
        <f>IFERROR(__xludf.DUMMYFUNCTION("""COMPUTED_VALUE"""),0.0)</f>
        <v>0</v>
      </c>
      <c r="AK153" s="30">
        <f>IFERROR(__xludf.DUMMYFUNCTION("""COMPUTED_VALUE"""),2.0)</f>
        <v>2</v>
      </c>
      <c r="AL153" s="29">
        <f>IFERROR(__xludf.DUMMYFUNCTION("""COMPUTED_VALUE"""),2.0)</f>
        <v>2</v>
      </c>
      <c r="AM153" s="30">
        <f>IFERROR(__xludf.DUMMYFUNCTION("""COMPUTED_VALUE"""),10.0)</f>
        <v>10</v>
      </c>
      <c r="AN153" s="30">
        <f>IFERROR(__xludf.DUMMYFUNCTION("""COMPUTED_VALUE"""),2.0)</f>
        <v>2</v>
      </c>
      <c r="AO153" s="32">
        <f>IFERROR(__xludf.DUMMYFUNCTION("""COMPUTED_VALUE"""),2.0)</f>
        <v>2</v>
      </c>
      <c r="AP153" s="30">
        <f>IFERROR(__xludf.DUMMYFUNCTION("""COMPUTED_VALUE"""),5.0)</f>
        <v>5</v>
      </c>
      <c r="AQ153" s="30">
        <f>IFERROR(__xludf.DUMMYFUNCTION("""COMPUTED_VALUE"""),20.0)</f>
        <v>20</v>
      </c>
      <c r="AR153" s="30">
        <f>IFERROR(__xludf.DUMMYFUNCTION("""COMPUTED_VALUE"""),2.0)</f>
        <v>2</v>
      </c>
      <c r="AS153" s="29">
        <f>IFERROR(__xludf.DUMMYFUNCTION("""COMPUTED_VALUE"""),0.0)</f>
        <v>0</v>
      </c>
      <c r="AT153" s="29">
        <f>IFERROR(__xludf.DUMMYFUNCTION("""COMPUTED_VALUE"""),0.0)</f>
        <v>0</v>
      </c>
    </row>
    <row r="154">
      <c r="A154" s="33" t="str">
        <f>IFERROR(__xludf.DUMMYFUNCTION("""COMPUTED_VALUE"""),"Ильина Екатерина")</f>
        <v>Ильина Екатерина</v>
      </c>
      <c r="B154" s="29">
        <f>IFERROR(__xludf.DUMMYFUNCTION("""COMPUTED_VALUE"""),93.0)</f>
        <v>93</v>
      </c>
      <c r="C154" s="30">
        <f>IFERROR(__xludf.DUMMYFUNCTION("""COMPUTED_VALUE"""),22.0)</f>
        <v>22</v>
      </c>
      <c r="D154" s="30">
        <f>IFERROR(__xludf.DUMMYFUNCTION("""COMPUTED_VALUE"""),15.0)</f>
        <v>15</v>
      </c>
      <c r="E154" s="30">
        <f>IFERROR(__xludf.DUMMYFUNCTION("""COMPUTED_VALUE"""),15.0)</f>
        <v>15</v>
      </c>
      <c r="F154" s="29">
        <f>IFERROR(__xludf.DUMMYFUNCTION("""COMPUTED_VALUE"""),41.0)</f>
        <v>41</v>
      </c>
      <c r="G154" s="30">
        <f>IFERROR(__xludf.DUMMYFUNCTION("""COMPUTED_VALUE"""),22.0)</f>
        <v>22</v>
      </c>
      <c r="H154" s="30">
        <f>IFERROR(__xludf.DUMMYFUNCTION("""COMPUTED_VALUE"""),0.0)</f>
        <v>0</v>
      </c>
      <c r="I154" s="30">
        <f>IFERROR(__xludf.DUMMYFUNCTION("""COMPUTED_VALUE"""),10.0)</f>
        <v>10</v>
      </c>
      <c r="J154" s="30">
        <f>IFERROR(__xludf.DUMMYFUNCTION("""COMPUTED_VALUE"""),5.0)</f>
        <v>5</v>
      </c>
      <c r="K154" s="30">
        <f>IFERROR(__xludf.DUMMYFUNCTION("""COMPUTED_VALUE"""),5.0)</f>
        <v>5</v>
      </c>
      <c r="L154" s="30">
        <f>IFERROR(__xludf.DUMMYFUNCTION("""COMPUTED_VALUE"""),10.0)</f>
        <v>10</v>
      </c>
      <c r="M154" s="30">
        <f>IFERROR(__xludf.DUMMYFUNCTION("""COMPUTED_VALUE"""),0.0)</f>
        <v>0</v>
      </c>
      <c r="N154" s="30">
        <f>IFERROR(__xludf.DUMMYFUNCTION("""COMPUTED_VALUE"""),0.0)</f>
        <v>0</v>
      </c>
      <c r="O154" s="30">
        <f>IFERROR(__xludf.DUMMYFUNCTION("""COMPUTED_VALUE"""),2.0)</f>
        <v>2</v>
      </c>
      <c r="P154" s="29">
        <f>IFERROR(__xludf.DUMMYFUNCTION("""COMPUTED_VALUE"""),39.0)</f>
        <v>39</v>
      </c>
      <c r="Q154" s="30">
        <f>IFERROR(__xludf.DUMMYFUNCTION("""COMPUTED_VALUE"""),10.0)</f>
        <v>10</v>
      </c>
      <c r="R154" s="30">
        <f>IFERROR(__xludf.DUMMYFUNCTION("""COMPUTED_VALUE"""),10.0)</f>
        <v>10</v>
      </c>
      <c r="S154" s="30">
        <f>IFERROR(__xludf.DUMMYFUNCTION("""COMPUTED_VALUE"""),2.0)</f>
        <v>2</v>
      </c>
      <c r="T154" s="31">
        <f>IFERROR(__xludf.DUMMYFUNCTION("""COMPUTED_VALUE"""),0.0)</f>
        <v>0</v>
      </c>
      <c r="U154" s="29">
        <f>IFERROR(__xludf.DUMMYFUNCTION("""COMPUTED_VALUE"""),0.0)</f>
        <v>0</v>
      </c>
      <c r="V154" s="30">
        <f>IFERROR(__xludf.DUMMYFUNCTION("""COMPUTED_VALUE"""),10.0)</f>
        <v>10</v>
      </c>
      <c r="W154" s="29">
        <f>IFERROR(__xludf.DUMMYFUNCTION("""COMPUTED_VALUE"""),0.0)</f>
        <v>0</v>
      </c>
      <c r="X154" s="30">
        <f>IFERROR(__xludf.DUMMYFUNCTION("""COMPUTED_VALUE"""),2.0)</f>
        <v>2</v>
      </c>
      <c r="Y154" s="30">
        <f>IFERROR(__xludf.DUMMYFUNCTION("""COMPUTED_VALUE"""),3.0)</f>
        <v>3</v>
      </c>
      <c r="Z154" s="30">
        <f>IFERROR(__xludf.DUMMYFUNCTION("""COMPUTED_VALUE"""),0.0)</f>
        <v>0</v>
      </c>
      <c r="AA154" s="30">
        <f>IFERROR(__xludf.DUMMYFUNCTION("""COMPUTED_VALUE"""),0.0)</f>
        <v>0</v>
      </c>
      <c r="AB154" s="30">
        <f>IFERROR(__xludf.DUMMYFUNCTION("""COMPUTED_VALUE"""),0.0)</f>
        <v>0</v>
      </c>
      <c r="AC154" s="31">
        <f>IFERROR(__xludf.DUMMYFUNCTION("""COMPUTED_VALUE"""),5.0)</f>
        <v>5</v>
      </c>
      <c r="AD154" s="29">
        <f>IFERROR(__xludf.DUMMYFUNCTION("""COMPUTED_VALUE"""),0.0)</f>
        <v>0</v>
      </c>
      <c r="AE154" s="30">
        <f>IFERROR(__xludf.DUMMYFUNCTION("""COMPUTED_VALUE"""),5.0)</f>
        <v>5</v>
      </c>
      <c r="AF154" s="30">
        <f>IFERROR(__xludf.DUMMYFUNCTION("""COMPUTED_VALUE"""),2.0)</f>
        <v>2</v>
      </c>
      <c r="AG154" s="30">
        <f>IFERROR(__xludf.DUMMYFUNCTION("""COMPUTED_VALUE"""),3.0)</f>
        <v>3</v>
      </c>
      <c r="AH154" s="30">
        <f>IFERROR(__xludf.DUMMYFUNCTION("""COMPUTED_VALUE"""),0.0)</f>
        <v>0</v>
      </c>
      <c r="AI154" s="31">
        <f>IFERROR(__xludf.DUMMYFUNCTION("""COMPUTED_VALUE"""),0.0)</f>
        <v>0</v>
      </c>
      <c r="AJ154" s="30">
        <f>IFERROR(__xludf.DUMMYFUNCTION("""COMPUTED_VALUE"""),0.0)</f>
        <v>0</v>
      </c>
      <c r="AK154" s="30">
        <f>IFERROR(__xludf.DUMMYFUNCTION("""COMPUTED_VALUE"""),0.0)</f>
        <v>0</v>
      </c>
      <c r="AL154" s="29">
        <f>IFERROR(__xludf.DUMMYFUNCTION("""COMPUTED_VALUE"""),0.0)</f>
        <v>0</v>
      </c>
      <c r="AM154" s="30">
        <f>IFERROR(__xludf.DUMMYFUNCTION("""COMPUTED_VALUE"""),0.0)</f>
        <v>0</v>
      </c>
      <c r="AN154" s="30">
        <f>IFERROR(__xludf.DUMMYFUNCTION("""COMPUTED_VALUE"""),0.0)</f>
        <v>0</v>
      </c>
      <c r="AO154" s="32">
        <f>IFERROR(__xludf.DUMMYFUNCTION("""COMPUTED_VALUE"""),2.0)</f>
        <v>2</v>
      </c>
      <c r="AP154" s="30">
        <f>IFERROR(__xludf.DUMMYFUNCTION("""COMPUTED_VALUE"""),0.0)</f>
        <v>0</v>
      </c>
      <c r="AQ154" s="30">
        <f>IFERROR(__xludf.DUMMYFUNCTION("""COMPUTED_VALUE"""),35.0)</f>
        <v>35</v>
      </c>
      <c r="AR154" s="30">
        <f>IFERROR(__xludf.DUMMYFUNCTION("""COMPUTED_VALUE"""),2.0)</f>
        <v>2</v>
      </c>
      <c r="AS154" s="29">
        <f>IFERROR(__xludf.DUMMYFUNCTION("""COMPUTED_VALUE"""),2.0)</f>
        <v>2</v>
      </c>
      <c r="AT154" s="29">
        <f>IFERROR(__xludf.DUMMYFUNCTION("""COMPUTED_VALUE"""),0.0)</f>
        <v>0</v>
      </c>
    </row>
    <row r="155">
      <c r="A155" s="33" t="str">
        <f>IFERROR(__xludf.DUMMYFUNCTION("""COMPUTED_VALUE"""),"Ленк Наталья")</f>
        <v>Ленк Наталья</v>
      </c>
      <c r="B155" s="29">
        <f>IFERROR(__xludf.DUMMYFUNCTION("""COMPUTED_VALUE"""),53.0)</f>
        <v>53</v>
      </c>
      <c r="C155" s="30">
        <f>IFERROR(__xludf.DUMMYFUNCTION("""COMPUTED_VALUE"""),26.0)</f>
        <v>26</v>
      </c>
      <c r="D155" s="30">
        <f>IFERROR(__xludf.DUMMYFUNCTION("""COMPUTED_VALUE"""),14.0)</f>
        <v>14</v>
      </c>
      <c r="E155" s="30">
        <f>IFERROR(__xludf.DUMMYFUNCTION("""COMPUTED_VALUE"""),13.0)</f>
        <v>13</v>
      </c>
      <c r="F155" s="29">
        <f>IFERROR(__xludf.DUMMYFUNCTION("""COMPUTED_VALUE"""),0.0)</f>
        <v>0</v>
      </c>
      <c r="G155" s="30">
        <f>IFERROR(__xludf.DUMMYFUNCTION("""COMPUTED_VALUE"""),22.0)</f>
        <v>22</v>
      </c>
      <c r="H155" s="30">
        <f>IFERROR(__xludf.DUMMYFUNCTION("""COMPUTED_VALUE"""),4.0)</f>
        <v>4</v>
      </c>
      <c r="I155" s="30">
        <f>IFERROR(__xludf.DUMMYFUNCTION("""COMPUTED_VALUE"""),10.0)</f>
        <v>10</v>
      </c>
      <c r="J155" s="30">
        <f>IFERROR(__xludf.DUMMYFUNCTION("""COMPUTED_VALUE"""),4.0)</f>
        <v>4</v>
      </c>
      <c r="K155" s="30">
        <f>IFERROR(__xludf.DUMMYFUNCTION("""COMPUTED_VALUE"""),2.0)</f>
        <v>2</v>
      </c>
      <c r="L155" s="30">
        <f>IFERROR(__xludf.DUMMYFUNCTION("""COMPUTED_VALUE"""),11.0)</f>
        <v>11</v>
      </c>
      <c r="M155" s="30">
        <f>IFERROR(__xludf.DUMMYFUNCTION("""COMPUTED_VALUE"""),0.0)</f>
        <v>0</v>
      </c>
      <c r="N155" s="30">
        <f>IFERROR(__xludf.DUMMYFUNCTION("""COMPUTED_VALUE"""),0.0)</f>
        <v>0</v>
      </c>
      <c r="O155" s="30">
        <f>IFERROR(__xludf.DUMMYFUNCTION("""COMPUTED_VALUE"""),0.0)</f>
        <v>0</v>
      </c>
      <c r="P155" s="29">
        <f>IFERROR(__xludf.DUMMYFUNCTION("""COMPUTED_VALUE"""),0.0)</f>
        <v>0</v>
      </c>
      <c r="Q155" s="30">
        <f>IFERROR(__xludf.DUMMYFUNCTION("""COMPUTED_VALUE"""),10.0)</f>
        <v>10</v>
      </c>
      <c r="R155" s="30">
        <f>IFERROR(__xludf.DUMMYFUNCTION("""COMPUTED_VALUE"""),10.0)</f>
        <v>10</v>
      </c>
      <c r="S155" s="30">
        <f>IFERROR(__xludf.DUMMYFUNCTION("""COMPUTED_VALUE"""),2.0)</f>
        <v>2</v>
      </c>
      <c r="T155" s="31">
        <f>IFERROR(__xludf.DUMMYFUNCTION("""COMPUTED_VALUE"""),2.0)</f>
        <v>2</v>
      </c>
      <c r="U155" s="29">
        <f>IFERROR(__xludf.DUMMYFUNCTION("""COMPUTED_VALUE"""),2.0)</f>
        <v>2</v>
      </c>
      <c r="V155" s="30">
        <f>IFERROR(__xludf.DUMMYFUNCTION("""COMPUTED_VALUE"""),10.0)</f>
        <v>10</v>
      </c>
      <c r="W155" s="29">
        <f>IFERROR(__xludf.DUMMYFUNCTION("""COMPUTED_VALUE"""),0.0)</f>
        <v>0</v>
      </c>
      <c r="X155" s="30">
        <f>IFERROR(__xludf.DUMMYFUNCTION("""COMPUTED_VALUE"""),2.0)</f>
        <v>2</v>
      </c>
      <c r="Y155" s="30">
        <f>IFERROR(__xludf.DUMMYFUNCTION("""COMPUTED_VALUE"""),2.0)</f>
        <v>2</v>
      </c>
      <c r="Z155" s="30">
        <f>IFERROR(__xludf.DUMMYFUNCTION("""COMPUTED_VALUE"""),0.0)</f>
        <v>0</v>
      </c>
      <c r="AA155" s="30">
        <f>IFERROR(__xludf.DUMMYFUNCTION("""COMPUTED_VALUE"""),0.0)</f>
        <v>0</v>
      </c>
      <c r="AB155" s="30">
        <f>IFERROR(__xludf.DUMMYFUNCTION("""COMPUTED_VALUE"""),0.0)</f>
        <v>0</v>
      </c>
      <c r="AC155" s="31">
        <f>IFERROR(__xludf.DUMMYFUNCTION("""COMPUTED_VALUE"""),0.0)</f>
        <v>0</v>
      </c>
      <c r="AD155" s="29">
        <f>IFERROR(__xludf.DUMMYFUNCTION("""COMPUTED_VALUE"""),2.0)</f>
        <v>2</v>
      </c>
      <c r="AE155" s="30">
        <f>IFERROR(__xludf.DUMMYFUNCTION("""COMPUTED_VALUE"""),5.0)</f>
        <v>5</v>
      </c>
      <c r="AF155" s="30">
        <f>IFERROR(__xludf.DUMMYFUNCTION("""COMPUTED_VALUE"""),2.0)</f>
        <v>2</v>
      </c>
      <c r="AG155" s="30">
        <f>IFERROR(__xludf.DUMMYFUNCTION("""COMPUTED_VALUE"""),2.0)</f>
        <v>2</v>
      </c>
      <c r="AH155" s="30">
        <f>IFERROR(__xludf.DUMMYFUNCTION("""COMPUTED_VALUE"""),2.0)</f>
        <v>2</v>
      </c>
      <c r="AI155" s="31">
        <f>IFERROR(__xludf.DUMMYFUNCTION("""COMPUTED_VALUE"""),0.0)</f>
        <v>0</v>
      </c>
      <c r="AJ155" s="30">
        <f>IFERROR(__xludf.DUMMYFUNCTION("""COMPUTED_VALUE"""),0.0)</f>
        <v>0</v>
      </c>
      <c r="AK155" s="30">
        <f>IFERROR(__xludf.DUMMYFUNCTION("""COMPUTED_VALUE"""),0.0)</f>
        <v>0</v>
      </c>
      <c r="AL155" s="29">
        <f>IFERROR(__xludf.DUMMYFUNCTION("""COMPUTED_VALUE"""),0.0)</f>
        <v>0</v>
      </c>
      <c r="AM155" s="30">
        <f>IFERROR(__xludf.DUMMYFUNCTION("""COMPUTED_VALUE"""),0.0)</f>
        <v>0</v>
      </c>
      <c r="AN155" s="30">
        <f>IFERROR(__xludf.DUMMYFUNCTION("""COMPUTED_VALUE"""),0.0)</f>
        <v>0</v>
      </c>
      <c r="AO155" s="32">
        <f>IFERROR(__xludf.DUMMYFUNCTION("""COMPUTED_VALUE"""),0.0)</f>
        <v>0</v>
      </c>
      <c r="AP155" s="30">
        <f>IFERROR(__xludf.DUMMYFUNCTION("""COMPUTED_VALUE"""),0.0)</f>
        <v>0</v>
      </c>
      <c r="AQ155" s="30">
        <f>IFERROR(__xludf.DUMMYFUNCTION("""COMPUTED_VALUE"""),0.0)</f>
        <v>0</v>
      </c>
      <c r="AR155" s="30">
        <f>IFERROR(__xludf.DUMMYFUNCTION("""COMPUTED_VALUE"""),0.0)</f>
        <v>0</v>
      </c>
      <c r="AS155" s="29">
        <f>IFERROR(__xludf.DUMMYFUNCTION("""COMPUTED_VALUE"""),0.0)</f>
        <v>0</v>
      </c>
      <c r="AT155" s="29">
        <f>IFERROR(__xludf.DUMMYFUNCTION("""COMPUTED_VALUE"""),0.0)</f>
        <v>0</v>
      </c>
    </row>
    <row r="156">
      <c r="A156" s="33" t="str">
        <f>IFERROR(__xludf.DUMMYFUNCTION("""COMPUTED_VALUE"""),"Жиянов Вячеслав")</f>
        <v>Жиянов Вячеслав</v>
      </c>
      <c r="B156" s="29">
        <f>IFERROR(__xludf.DUMMYFUNCTION("""COMPUTED_VALUE"""),125.0)</f>
        <v>125</v>
      </c>
      <c r="C156" s="30">
        <f>IFERROR(__xludf.DUMMYFUNCTION("""COMPUTED_VALUE"""),26.0)</f>
        <v>26</v>
      </c>
      <c r="D156" s="30">
        <f>IFERROR(__xludf.DUMMYFUNCTION("""COMPUTED_VALUE"""),20.0)</f>
        <v>20</v>
      </c>
      <c r="E156" s="30">
        <f>IFERROR(__xludf.DUMMYFUNCTION("""COMPUTED_VALUE"""),32.0)</f>
        <v>32</v>
      </c>
      <c r="F156" s="29">
        <f>IFERROR(__xludf.DUMMYFUNCTION("""COMPUTED_VALUE"""),47.0)</f>
        <v>47</v>
      </c>
      <c r="G156" s="30">
        <f>IFERROR(__xludf.DUMMYFUNCTION("""COMPUTED_VALUE"""),22.0)</f>
        <v>22</v>
      </c>
      <c r="H156" s="30">
        <f>IFERROR(__xludf.DUMMYFUNCTION("""COMPUTED_VALUE"""),4.0)</f>
        <v>4</v>
      </c>
      <c r="I156" s="30">
        <f>IFERROR(__xludf.DUMMYFUNCTION("""COMPUTED_VALUE"""),12.0)</f>
        <v>12</v>
      </c>
      <c r="J156" s="30">
        <f>IFERROR(__xludf.DUMMYFUNCTION("""COMPUTED_VALUE"""),8.0)</f>
        <v>8</v>
      </c>
      <c r="K156" s="30">
        <f>IFERROR(__xludf.DUMMYFUNCTION("""COMPUTED_VALUE"""),7.0)</f>
        <v>7</v>
      </c>
      <c r="L156" s="30">
        <f>IFERROR(__xludf.DUMMYFUNCTION("""COMPUTED_VALUE"""),10.0)</f>
        <v>10</v>
      </c>
      <c r="M156" s="30">
        <f>IFERROR(__xludf.DUMMYFUNCTION("""COMPUTED_VALUE"""),15.0)</f>
        <v>15</v>
      </c>
      <c r="N156" s="30">
        <f>IFERROR(__xludf.DUMMYFUNCTION("""COMPUTED_VALUE"""),12.0)</f>
        <v>12</v>
      </c>
      <c r="O156" s="30">
        <f>IFERROR(__xludf.DUMMYFUNCTION("""COMPUTED_VALUE"""),2.0)</f>
        <v>2</v>
      </c>
      <c r="P156" s="29">
        <f>IFERROR(__xludf.DUMMYFUNCTION("""COMPUTED_VALUE"""),33.0)</f>
        <v>33</v>
      </c>
      <c r="Q156" s="30">
        <f>IFERROR(__xludf.DUMMYFUNCTION("""COMPUTED_VALUE"""),10.0)</f>
        <v>10</v>
      </c>
      <c r="R156" s="30">
        <f>IFERROR(__xludf.DUMMYFUNCTION("""COMPUTED_VALUE"""),10.0)</f>
        <v>10</v>
      </c>
      <c r="S156" s="30">
        <f>IFERROR(__xludf.DUMMYFUNCTION("""COMPUTED_VALUE"""),2.0)</f>
        <v>2</v>
      </c>
      <c r="T156" s="31">
        <f>IFERROR(__xludf.DUMMYFUNCTION("""COMPUTED_VALUE"""),2.0)</f>
        <v>2</v>
      </c>
      <c r="U156" s="29">
        <f>IFERROR(__xludf.DUMMYFUNCTION("""COMPUTED_VALUE"""),2.0)</f>
        <v>2</v>
      </c>
      <c r="V156" s="30">
        <f>IFERROR(__xludf.DUMMYFUNCTION("""COMPUTED_VALUE"""),10.0)</f>
        <v>10</v>
      </c>
      <c r="W156" s="29">
        <f>IFERROR(__xludf.DUMMYFUNCTION("""COMPUTED_VALUE"""),2.0)</f>
        <v>2</v>
      </c>
      <c r="X156" s="30">
        <f>IFERROR(__xludf.DUMMYFUNCTION("""COMPUTED_VALUE"""),0.0)</f>
        <v>0</v>
      </c>
      <c r="Y156" s="30">
        <f>IFERROR(__xludf.DUMMYFUNCTION("""COMPUTED_VALUE"""),0.0)</f>
        <v>0</v>
      </c>
      <c r="Z156" s="30">
        <f>IFERROR(__xludf.DUMMYFUNCTION("""COMPUTED_VALUE"""),4.0)</f>
        <v>4</v>
      </c>
      <c r="AA156" s="30">
        <f>IFERROR(__xludf.DUMMYFUNCTION("""COMPUTED_VALUE"""),2.0)</f>
        <v>2</v>
      </c>
      <c r="AB156" s="30">
        <f>IFERROR(__xludf.DUMMYFUNCTION("""COMPUTED_VALUE"""),2.0)</f>
        <v>2</v>
      </c>
      <c r="AC156" s="31">
        <f>IFERROR(__xludf.DUMMYFUNCTION("""COMPUTED_VALUE"""),5.0)</f>
        <v>5</v>
      </c>
      <c r="AD156" s="29">
        <f>IFERROR(__xludf.DUMMYFUNCTION("""COMPUTED_VALUE"""),2.0)</f>
        <v>2</v>
      </c>
      <c r="AE156" s="30">
        <f>IFERROR(__xludf.DUMMYFUNCTION("""COMPUTED_VALUE"""),5.0)</f>
        <v>5</v>
      </c>
      <c r="AF156" s="30">
        <f>IFERROR(__xludf.DUMMYFUNCTION("""COMPUTED_VALUE"""),2.0)</f>
        <v>2</v>
      </c>
      <c r="AG156" s="30">
        <f>IFERROR(__xludf.DUMMYFUNCTION("""COMPUTED_VALUE"""),1.0)</f>
        <v>1</v>
      </c>
      <c r="AH156" s="30">
        <f>IFERROR(__xludf.DUMMYFUNCTION("""COMPUTED_VALUE"""),2.0)</f>
        <v>2</v>
      </c>
      <c r="AI156" s="31">
        <f>IFERROR(__xludf.DUMMYFUNCTION("""COMPUTED_VALUE"""),5.0)</f>
        <v>5</v>
      </c>
      <c r="AJ156" s="30">
        <f>IFERROR(__xludf.DUMMYFUNCTION("""COMPUTED_VALUE"""),6.0)</f>
        <v>6</v>
      </c>
      <c r="AK156" s="30">
        <f>IFERROR(__xludf.DUMMYFUNCTION("""COMPUTED_VALUE"""),2.0)</f>
        <v>2</v>
      </c>
      <c r="AL156" s="29">
        <f>IFERROR(__xludf.DUMMYFUNCTION("""COMPUTED_VALUE"""),2.0)</f>
        <v>2</v>
      </c>
      <c r="AM156" s="30">
        <f>IFERROR(__xludf.DUMMYFUNCTION("""COMPUTED_VALUE"""),10.0)</f>
        <v>10</v>
      </c>
      <c r="AN156" s="30">
        <f>IFERROR(__xludf.DUMMYFUNCTION("""COMPUTED_VALUE"""),2.0)</f>
        <v>2</v>
      </c>
      <c r="AO156" s="32">
        <f>IFERROR(__xludf.DUMMYFUNCTION("""COMPUTED_VALUE"""),2.0)</f>
        <v>2</v>
      </c>
      <c r="AP156" s="30">
        <f>IFERROR(__xludf.DUMMYFUNCTION("""COMPUTED_VALUE"""),5.0)</f>
        <v>5</v>
      </c>
      <c r="AQ156" s="30">
        <f>IFERROR(__xludf.DUMMYFUNCTION("""COMPUTED_VALUE"""),24.0)</f>
        <v>24</v>
      </c>
      <c r="AR156" s="30">
        <f>IFERROR(__xludf.DUMMYFUNCTION("""COMPUTED_VALUE"""),2.0)</f>
        <v>2</v>
      </c>
      <c r="AS156" s="29">
        <f>IFERROR(__xludf.DUMMYFUNCTION("""COMPUTED_VALUE"""),2.0)</f>
        <v>2</v>
      </c>
      <c r="AT156" s="29">
        <f>IFERROR(__xludf.DUMMYFUNCTION("""COMPUTED_VALUE"""),0.0)</f>
        <v>0</v>
      </c>
    </row>
    <row r="157">
      <c r="A157" s="33" t="str">
        <f>IFERROR(__xludf.DUMMYFUNCTION("""COMPUTED_VALUE"""),"Попов Денис")</f>
        <v>Попов Денис</v>
      </c>
      <c r="B157" s="29">
        <f>IFERROR(__xludf.DUMMYFUNCTION("""COMPUTED_VALUE"""),105.0)</f>
        <v>105</v>
      </c>
      <c r="C157" s="30">
        <f>IFERROR(__xludf.DUMMYFUNCTION("""COMPUTED_VALUE"""),26.0)</f>
        <v>26</v>
      </c>
      <c r="D157" s="30">
        <f>IFERROR(__xludf.DUMMYFUNCTION("""COMPUTED_VALUE"""),16.0)</f>
        <v>16</v>
      </c>
      <c r="E157" s="30">
        <f>IFERROR(__xludf.DUMMYFUNCTION("""COMPUTED_VALUE"""),15.0)</f>
        <v>15</v>
      </c>
      <c r="F157" s="29">
        <f>IFERROR(__xludf.DUMMYFUNCTION("""COMPUTED_VALUE"""),48.0)</f>
        <v>48</v>
      </c>
      <c r="G157" s="30">
        <f>IFERROR(__xludf.DUMMYFUNCTION("""COMPUTED_VALUE"""),22.0)</f>
        <v>22</v>
      </c>
      <c r="H157" s="30">
        <f>IFERROR(__xludf.DUMMYFUNCTION("""COMPUTED_VALUE"""),4.0)</f>
        <v>4</v>
      </c>
      <c r="I157" s="30">
        <f>IFERROR(__xludf.DUMMYFUNCTION("""COMPUTED_VALUE"""),12.0)</f>
        <v>12</v>
      </c>
      <c r="J157" s="30">
        <f>IFERROR(__xludf.DUMMYFUNCTION("""COMPUTED_VALUE"""),4.0)</f>
        <v>4</v>
      </c>
      <c r="K157" s="30">
        <f>IFERROR(__xludf.DUMMYFUNCTION("""COMPUTED_VALUE"""),5.0)</f>
        <v>5</v>
      </c>
      <c r="L157" s="30">
        <f>IFERROR(__xludf.DUMMYFUNCTION("""COMPUTED_VALUE"""),5.0)</f>
        <v>5</v>
      </c>
      <c r="M157" s="30">
        <f>IFERROR(__xludf.DUMMYFUNCTION("""COMPUTED_VALUE"""),5.0)</f>
        <v>5</v>
      </c>
      <c r="N157" s="30">
        <f>IFERROR(__xludf.DUMMYFUNCTION("""COMPUTED_VALUE"""),10.0)</f>
        <v>10</v>
      </c>
      <c r="O157" s="30">
        <f>IFERROR(__xludf.DUMMYFUNCTION("""COMPUTED_VALUE"""),2.0)</f>
        <v>2</v>
      </c>
      <c r="P157" s="29">
        <f>IFERROR(__xludf.DUMMYFUNCTION("""COMPUTED_VALUE"""),36.0)</f>
        <v>36</v>
      </c>
      <c r="Q157" s="30">
        <f>IFERROR(__xludf.DUMMYFUNCTION("""COMPUTED_VALUE"""),10.0)</f>
        <v>10</v>
      </c>
      <c r="R157" s="30">
        <f>IFERROR(__xludf.DUMMYFUNCTION("""COMPUTED_VALUE"""),10.0)</f>
        <v>10</v>
      </c>
      <c r="S157" s="30">
        <f>IFERROR(__xludf.DUMMYFUNCTION("""COMPUTED_VALUE"""),2.0)</f>
        <v>2</v>
      </c>
      <c r="T157" s="31">
        <f>IFERROR(__xludf.DUMMYFUNCTION("""COMPUTED_VALUE"""),2.0)</f>
        <v>2</v>
      </c>
      <c r="U157" s="29">
        <f>IFERROR(__xludf.DUMMYFUNCTION("""COMPUTED_VALUE"""),2.0)</f>
        <v>2</v>
      </c>
      <c r="V157" s="30">
        <f>IFERROR(__xludf.DUMMYFUNCTION("""COMPUTED_VALUE"""),10.0)</f>
        <v>10</v>
      </c>
      <c r="W157" s="29">
        <f>IFERROR(__xludf.DUMMYFUNCTION("""COMPUTED_VALUE"""),2.0)</f>
        <v>2</v>
      </c>
      <c r="X157" s="30">
        <f>IFERROR(__xludf.DUMMYFUNCTION("""COMPUTED_VALUE"""),0.0)</f>
        <v>0</v>
      </c>
      <c r="Y157" s="30">
        <f>IFERROR(__xludf.DUMMYFUNCTION("""COMPUTED_VALUE"""),0.0)</f>
        <v>0</v>
      </c>
      <c r="Z157" s="30">
        <f>IFERROR(__xludf.DUMMYFUNCTION("""COMPUTED_VALUE"""),0.0)</f>
        <v>0</v>
      </c>
      <c r="AA157" s="30">
        <f>IFERROR(__xludf.DUMMYFUNCTION("""COMPUTED_VALUE"""),2.0)</f>
        <v>2</v>
      </c>
      <c r="AB157" s="30">
        <f>IFERROR(__xludf.DUMMYFUNCTION("""COMPUTED_VALUE"""),2.0)</f>
        <v>2</v>
      </c>
      <c r="AC157" s="31">
        <f>IFERROR(__xludf.DUMMYFUNCTION("""COMPUTED_VALUE"""),5.0)</f>
        <v>5</v>
      </c>
      <c r="AD157" s="29">
        <f>IFERROR(__xludf.DUMMYFUNCTION("""COMPUTED_VALUE"""),0.0)</f>
        <v>0</v>
      </c>
      <c r="AE157" s="30">
        <f>IFERROR(__xludf.DUMMYFUNCTION("""COMPUTED_VALUE"""),5.0)</f>
        <v>5</v>
      </c>
      <c r="AF157" s="30">
        <f>IFERROR(__xludf.DUMMYFUNCTION("""COMPUTED_VALUE"""),0.0)</f>
        <v>0</v>
      </c>
      <c r="AG157" s="30">
        <f>IFERROR(__xludf.DUMMYFUNCTION("""COMPUTED_VALUE"""),0.0)</f>
        <v>0</v>
      </c>
      <c r="AH157" s="30">
        <f>IFERROR(__xludf.DUMMYFUNCTION("""COMPUTED_VALUE"""),0.0)</f>
        <v>0</v>
      </c>
      <c r="AI157" s="31">
        <f>IFERROR(__xludf.DUMMYFUNCTION("""COMPUTED_VALUE"""),5.0)</f>
        <v>5</v>
      </c>
      <c r="AJ157" s="30">
        <f>IFERROR(__xludf.DUMMYFUNCTION("""COMPUTED_VALUE"""),0.0)</f>
        <v>0</v>
      </c>
      <c r="AK157" s="30">
        <f>IFERROR(__xludf.DUMMYFUNCTION("""COMPUTED_VALUE"""),0.0)</f>
        <v>0</v>
      </c>
      <c r="AL157" s="29">
        <f>IFERROR(__xludf.DUMMYFUNCTION("""COMPUTED_VALUE"""),0.0)</f>
        <v>0</v>
      </c>
      <c r="AM157" s="30">
        <f>IFERROR(__xludf.DUMMYFUNCTION("""COMPUTED_VALUE"""),10.0)</f>
        <v>10</v>
      </c>
      <c r="AN157" s="30">
        <f>IFERROR(__xludf.DUMMYFUNCTION("""COMPUTED_VALUE"""),0.0)</f>
        <v>0</v>
      </c>
      <c r="AO157" s="32">
        <f>IFERROR(__xludf.DUMMYFUNCTION("""COMPUTED_VALUE"""),2.0)</f>
        <v>2</v>
      </c>
      <c r="AP157" s="30">
        <f>IFERROR(__xludf.DUMMYFUNCTION("""COMPUTED_VALUE"""),5.0)</f>
        <v>5</v>
      </c>
      <c r="AQ157" s="30">
        <f>IFERROR(__xludf.DUMMYFUNCTION("""COMPUTED_VALUE"""),24.0)</f>
        <v>24</v>
      </c>
      <c r="AR157" s="30">
        <f>IFERROR(__xludf.DUMMYFUNCTION("""COMPUTED_VALUE"""),2.0)</f>
        <v>2</v>
      </c>
      <c r="AS157" s="29">
        <f>IFERROR(__xludf.DUMMYFUNCTION("""COMPUTED_VALUE"""),0.0)</f>
        <v>0</v>
      </c>
      <c r="AT157" s="29">
        <f>IFERROR(__xludf.DUMMYFUNCTION("""COMPUTED_VALUE"""),5.0)</f>
        <v>5</v>
      </c>
    </row>
    <row r="158">
      <c r="A158" s="33" t="str">
        <f>IFERROR(__xludf.DUMMYFUNCTION("""COMPUTED_VALUE"""),"Фомичева Нина")</f>
        <v>Фомичева Нина</v>
      </c>
      <c r="B158" s="29">
        <f>IFERROR(__xludf.DUMMYFUNCTION("""COMPUTED_VALUE"""),111.0)</f>
        <v>111</v>
      </c>
      <c r="C158" s="30">
        <f>IFERROR(__xludf.DUMMYFUNCTION("""COMPUTED_VALUE"""),20.0)</f>
        <v>20</v>
      </c>
      <c r="D158" s="30">
        <f>IFERROR(__xludf.DUMMYFUNCTION("""COMPUTED_VALUE"""),19.0)</f>
        <v>19</v>
      </c>
      <c r="E158" s="30">
        <f>IFERROR(__xludf.DUMMYFUNCTION("""COMPUTED_VALUE"""),24.0)</f>
        <v>24</v>
      </c>
      <c r="F158" s="29">
        <f>IFERROR(__xludf.DUMMYFUNCTION("""COMPUTED_VALUE"""),48.0)</f>
        <v>48</v>
      </c>
      <c r="G158" s="30">
        <f>IFERROR(__xludf.DUMMYFUNCTION("""COMPUTED_VALUE"""),20.0)</f>
        <v>20</v>
      </c>
      <c r="H158" s="30">
        <f>IFERROR(__xludf.DUMMYFUNCTION("""COMPUTED_VALUE"""),0.0)</f>
        <v>0</v>
      </c>
      <c r="I158" s="30">
        <f>IFERROR(__xludf.DUMMYFUNCTION("""COMPUTED_VALUE"""),2.0)</f>
        <v>2</v>
      </c>
      <c r="J158" s="30">
        <f>IFERROR(__xludf.DUMMYFUNCTION("""COMPUTED_VALUE"""),17.0)</f>
        <v>17</v>
      </c>
      <c r="K158" s="30">
        <f>IFERROR(__xludf.DUMMYFUNCTION("""COMPUTED_VALUE"""),7.0)</f>
        <v>7</v>
      </c>
      <c r="L158" s="30">
        <f>IFERROR(__xludf.DUMMYFUNCTION("""COMPUTED_VALUE"""),12.0)</f>
        <v>12</v>
      </c>
      <c r="M158" s="30">
        <f>IFERROR(__xludf.DUMMYFUNCTION("""COMPUTED_VALUE"""),5.0)</f>
        <v>5</v>
      </c>
      <c r="N158" s="30">
        <f>IFERROR(__xludf.DUMMYFUNCTION("""COMPUTED_VALUE"""),0.0)</f>
        <v>0</v>
      </c>
      <c r="O158" s="30">
        <f>IFERROR(__xludf.DUMMYFUNCTION("""COMPUTED_VALUE"""),2.0)</f>
        <v>2</v>
      </c>
      <c r="P158" s="29">
        <f>IFERROR(__xludf.DUMMYFUNCTION("""COMPUTED_VALUE"""),46.0)</f>
        <v>46</v>
      </c>
      <c r="Q158" s="30">
        <f>IFERROR(__xludf.DUMMYFUNCTION("""COMPUTED_VALUE"""),10.0)</f>
        <v>10</v>
      </c>
      <c r="R158" s="30">
        <f>IFERROR(__xludf.DUMMYFUNCTION("""COMPUTED_VALUE"""),10.0)</f>
        <v>10</v>
      </c>
      <c r="S158" s="30">
        <f>IFERROR(__xludf.DUMMYFUNCTION("""COMPUTED_VALUE"""),0.0)</f>
        <v>0</v>
      </c>
      <c r="T158" s="31">
        <f>IFERROR(__xludf.DUMMYFUNCTION("""COMPUTED_VALUE"""),0.0)</f>
        <v>0</v>
      </c>
      <c r="U158" s="29">
        <f>IFERROR(__xludf.DUMMYFUNCTION("""COMPUTED_VALUE"""),0.0)</f>
        <v>0</v>
      </c>
      <c r="V158" s="30">
        <f>IFERROR(__xludf.DUMMYFUNCTION("""COMPUTED_VALUE"""),0.0)</f>
        <v>0</v>
      </c>
      <c r="W158" s="29">
        <f>IFERROR(__xludf.DUMMYFUNCTION("""COMPUTED_VALUE"""),2.0)</f>
        <v>2</v>
      </c>
      <c r="X158" s="30">
        <f>IFERROR(__xludf.DUMMYFUNCTION("""COMPUTED_VALUE"""),2.0)</f>
        <v>2</v>
      </c>
      <c r="Y158" s="30">
        <f>IFERROR(__xludf.DUMMYFUNCTION("""COMPUTED_VALUE"""),3.0)</f>
        <v>3</v>
      </c>
      <c r="Z158" s="30">
        <f>IFERROR(__xludf.DUMMYFUNCTION("""COMPUTED_VALUE"""),8.0)</f>
        <v>8</v>
      </c>
      <c r="AA158" s="30">
        <f>IFERROR(__xludf.DUMMYFUNCTION("""COMPUTED_VALUE"""),2.0)</f>
        <v>2</v>
      </c>
      <c r="AB158" s="30">
        <f>IFERROR(__xludf.DUMMYFUNCTION("""COMPUTED_VALUE"""),2.0)</f>
        <v>2</v>
      </c>
      <c r="AC158" s="31">
        <f>IFERROR(__xludf.DUMMYFUNCTION("""COMPUTED_VALUE"""),5.0)</f>
        <v>5</v>
      </c>
      <c r="AD158" s="29">
        <f>IFERROR(__xludf.DUMMYFUNCTION("""COMPUTED_VALUE"""),2.0)</f>
        <v>2</v>
      </c>
      <c r="AE158" s="30">
        <f>IFERROR(__xludf.DUMMYFUNCTION("""COMPUTED_VALUE"""),5.0)</f>
        <v>5</v>
      </c>
      <c r="AF158" s="30">
        <f>IFERROR(__xludf.DUMMYFUNCTION("""COMPUTED_VALUE"""),2.0)</f>
        <v>2</v>
      </c>
      <c r="AG158" s="30">
        <f>IFERROR(__xludf.DUMMYFUNCTION("""COMPUTED_VALUE"""),3.0)</f>
        <v>3</v>
      </c>
      <c r="AH158" s="30">
        <f>IFERROR(__xludf.DUMMYFUNCTION("""COMPUTED_VALUE"""),2.0)</f>
        <v>2</v>
      </c>
      <c r="AI158" s="31">
        <f>IFERROR(__xludf.DUMMYFUNCTION("""COMPUTED_VALUE"""),5.0)</f>
        <v>5</v>
      </c>
      <c r="AJ158" s="30">
        <f>IFERROR(__xludf.DUMMYFUNCTION("""COMPUTED_VALUE"""),0.0)</f>
        <v>0</v>
      </c>
      <c r="AK158" s="30">
        <f>IFERROR(__xludf.DUMMYFUNCTION("""COMPUTED_VALUE"""),0.0)</f>
        <v>0</v>
      </c>
      <c r="AL158" s="29">
        <f>IFERROR(__xludf.DUMMYFUNCTION("""COMPUTED_VALUE"""),0.0)</f>
        <v>0</v>
      </c>
      <c r="AM158" s="30">
        <f>IFERROR(__xludf.DUMMYFUNCTION("""COMPUTED_VALUE"""),0.0)</f>
        <v>0</v>
      </c>
      <c r="AN158" s="30">
        <f>IFERROR(__xludf.DUMMYFUNCTION("""COMPUTED_VALUE"""),0.0)</f>
        <v>0</v>
      </c>
      <c r="AO158" s="32">
        <f>IFERROR(__xludf.DUMMYFUNCTION("""COMPUTED_VALUE"""),2.0)</f>
        <v>2</v>
      </c>
      <c r="AP158" s="30">
        <f>IFERROR(__xludf.DUMMYFUNCTION("""COMPUTED_VALUE"""),5.0)</f>
        <v>5</v>
      </c>
      <c r="AQ158" s="30">
        <f>IFERROR(__xludf.DUMMYFUNCTION("""COMPUTED_VALUE"""),37.0)</f>
        <v>37</v>
      </c>
      <c r="AR158" s="30">
        <f>IFERROR(__xludf.DUMMYFUNCTION("""COMPUTED_VALUE"""),2.0)</f>
        <v>2</v>
      </c>
      <c r="AS158" s="29">
        <f>IFERROR(__xludf.DUMMYFUNCTION("""COMPUTED_VALUE"""),2.0)</f>
        <v>2</v>
      </c>
      <c r="AT158" s="29">
        <f>IFERROR(__xludf.DUMMYFUNCTION("""COMPUTED_VALUE"""),0.0)</f>
        <v>0</v>
      </c>
    </row>
    <row r="159">
      <c r="A159" s="33" t="str">
        <f>IFERROR(__xludf.DUMMYFUNCTION("""COMPUTED_VALUE"""),"Павлов Павел")</f>
        <v>Павлов Павел</v>
      </c>
      <c r="B159" s="29">
        <f>IFERROR(__xludf.DUMMYFUNCTION("""COMPUTED_VALUE"""),104.0)</f>
        <v>104</v>
      </c>
      <c r="C159" s="30">
        <f>IFERROR(__xludf.DUMMYFUNCTION("""COMPUTED_VALUE"""),20.0)</f>
        <v>20</v>
      </c>
      <c r="D159" s="30">
        <f>IFERROR(__xludf.DUMMYFUNCTION("""COMPUTED_VALUE"""),15.0)</f>
        <v>15</v>
      </c>
      <c r="E159" s="30">
        <f>IFERROR(__xludf.DUMMYFUNCTION("""COMPUTED_VALUE"""),20.0)</f>
        <v>20</v>
      </c>
      <c r="F159" s="29">
        <f>IFERROR(__xludf.DUMMYFUNCTION("""COMPUTED_VALUE"""),49.0)</f>
        <v>49</v>
      </c>
      <c r="G159" s="30">
        <f>IFERROR(__xludf.DUMMYFUNCTION("""COMPUTED_VALUE"""),20.0)</f>
        <v>20</v>
      </c>
      <c r="H159" s="30">
        <f>IFERROR(__xludf.DUMMYFUNCTION("""COMPUTED_VALUE"""),0.0)</f>
        <v>0</v>
      </c>
      <c r="I159" s="30">
        <f>IFERROR(__xludf.DUMMYFUNCTION("""COMPUTED_VALUE"""),10.0)</f>
        <v>10</v>
      </c>
      <c r="J159" s="30">
        <f>IFERROR(__xludf.DUMMYFUNCTION("""COMPUTED_VALUE"""),5.0)</f>
        <v>5</v>
      </c>
      <c r="K159" s="30">
        <f>IFERROR(__xludf.DUMMYFUNCTION("""COMPUTED_VALUE"""),5.0)</f>
        <v>5</v>
      </c>
      <c r="L159" s="30">
        <f>IFERROR(__xludf.DUMMYFUNCTION("""COMPUTED_VALUE"""),10.0)</f>
        <v>10</v>
      </c>
      <c r="M159" s="30">
        <f>IFERROR(__xludf.DUMMYFUNCTION("""COMPUTED_VALUE"""),5.0)</f>
        <v>5</v>
      </c>
      <c r="N159" s="30">
        <f>IFERROR(__xludf.DUMMYFUNCTION("""COMPUTED_VALUE"""),10.0)</f>
        <v>10</v>
      </c>
      <c r="O159" s="30">
        <f>IFERROR(__xludf.DUMMYFUNCTION("""COMPUTED_VALUE"""),0.0)</f>
        <v>0</v>
      </c>
      <c r="P159" s="29">
        <f>IFERROR(__xludf.DUMMYFUNCTION("""COMPUTED_VALUE"""),39.0)</f>
        <v>39</v>
      </c>
      <c r="Q159" s="30">
        <f>IFERROR(__xludf.DUMMYFUNCTION("""COMPUTED_VALUE"""),10.0)</f>
        <v>10</v>
      </c>
      <c r="R159" s="30">
        <f>IFERROR(__xludf.DUMMYFUNCTION("""COMPUTED_VALUE"""),10.0)</f>
        <v>10</v>
      </c>
      <c r="S159" s="30">
        <f>IFERROR(__xludf.DUMMYFUNCTION("""COMPUTED_VALUE"""),0.0)</f>
        <v>0</v>
      </c>
      <c r="T159" s="31">
        <f>IFERROR(__xludf.DUMMYFUNCTION("""COMPUTED_VALUE"""),0.0)</f>
        <v>0</v>
      </c>
      <c r="U159" s="29">
        <f>IFERROR(__xludf.DUMMYFUNCTION("""COMPUTED_VALUE"""),0.0)</f>
        <v>0</v>
      </c>
      <c r="V159" s="30">
        <f>IFERROR(__xludf.DUMMYFUNCTION("""COMPUTED_VALUE"""),10.0)</f>
        <v>10</v>
      </c>
      <c r="W159" s="29">
        <f>IFERROR(__xludf.DUMMYFUNCTION("""COMPUTED_VALUE"""),0.0)</f>
        <v>0</v>
      </c>
      <c r="X159" s="30">
        <f>IFERROR(__xludf.DUMMYFUNCTION("""COMPUTED_VALUE"""),2.0)</f>
        <v>2</v>
      </c>
      <c r="Y159" s="30">
        <f>IFERROR(__xludf.DUMMYFUNCTION("""COMPUTED_VALUE"""),3.0)</f>
        <v>3</v>
      </c>
      <c r="Z159" s="30">
        <f>IFERROR(__xludf.DUMMYFUNCTION("""COMPUTED_VALUE"""),0.0)</f>
        <v>0</v>
      </c>
      <c r="AA159" s="30">
        <f>IFERROR(__xludf.DUMMYFUNCTION("""COMPUTED_VALUE"""),0.0)</f>
        <v>0</v>
      </c>
      <c r="AB159" s="30">
        <f>IFERROR(__xludf.DUMMYFUNCTION("""COMPUTED_VALUE"""),0.0)</f>
        <v>0</v>
      </c>
      <c r="AC159" s="31">
        <f>IFERROR(__xludf.DUMMYFUNCTION("""COMPUTED_VALUE"""),5.0)</f>
        <v>5</v>
      </c>
      <c r="AD159" s="29">
        <f>IFERROR(__xludf.DUMMYFUNCTION("""COMPUTED_VALUE"""),0.0)</f>
        <v>0</v>
      </c>
      <c r="AE159" s="30">
        <f>IFERROR(__xludf.DUMMYFUNCTION("""COMPUTED_VALUE"""),5.0)</f>
        <v>5</v>
      </c>
      <c r="AF159" s="30">
        <f>IFERROR(__xludf.DUMMYFUNCTION("""COMPUTED_VALUE"""),2.0)</f>
        <v>2</v>
      </c>
      <c r="AG159" s="30">
        <f>IFERROR(__xludf.DUMMYFUNCTION("""COMPUTED_VALUE"""),3.0)</f>
        <v>3</v>
      </c>
      <c r="AH159" s="30">
        <f>IFERROR(__xludf.DUMMYFUNCTION("""COMPUTED_VALUE"""),0.0)</f>
        <v>0</v>
      </c>
      <c r="AI159" s="31">
        <f>IFERROR(__xludf.DUMMYFUNCTION("""COMPUTED_VALUE"""),5.0)</f>
        <v>5</v>
      </c>
      <c r="AJ159" s="30">
        <f>IFERROR(__xludf.DUMMYFUNCTION("""COMPUTED_VALUE"""),0.0)</f>
        <v>0</v>
      </c>
      <c r="AK159" s="30">
        <f>IFERROR(__xludf.DUMMYFUNCTION("""COMPUTED_VALUE"""),0.0)</f>
        <v>0</v>
      </c>
      <c r="AL159" s="29">
        <f>IFERROR(__xludf.DUMMYFUNCTION("""COMPUTED_VALUE"""),0.0)</f>
        <v>0</v>
      </c>
      <c r="AM159" s="30">
        <f>IFERROR(__xludf.DUMMYFUNCTION("""COMPUTED_VALUE"""),10.0)</f>
        <v>10</v>
      </c>
      <c r="AN159" s="30">
        <f>IFERROR(__xludf.DUMMYFUNCTION("""COMPUTED_VALUE"""),0.0)</f>
        <v>0</v>
      </c>
      <c r="AO159" s="32">
        <f>IFERROR(__xludf.DUMMYFUNCTION("""COMPUTED_VALUE"""),0.0)</f>
        <v>0</v>
      </c>
      <c r="AP159" s="30">
        <f>IFERROR(__xludf.DUMMYFUNCTION("""COMPUTED_VALUE"""),5.0)</f>
        <v>5</v>
      </c>
      <c r="AQ159" s="30">
        <f>IFERROR(__xludf.DUMMYFUNCTION("""COMPUTED_VALUE"""),32.0)</f>
        <v>32</v>
      </c>
      <c r="AR159" s="30">
        <f>IFERROR(__xludf.DUMMYFUNCTION("""COMPUTED_VALUE"""),2.0)</f>
        <v>2</v>
      </c>
      <c r="AS159" s="29">
        <f>IFERROR(__xludf.DUMMYFUNCTION("""COMPUTED_VALUE"""),0.0)</f>
        <v>0</v>
      </c>
      <c r="AT159" s="29">
        <f>IFERROR(__xludf.DUMMYFUNCTION("""COMPUTED_VALUE"""),0.0)</f>
        <v>0</v>
      </c>
    </row>
    <row r="160">
      <c r="A160" s="33" t="str">
        <f>IFERROR(__xludf.DUMMYFUNCTION("""COMPUTED_VALUE"""),"Китаева Любовь")</f>
        <v>Китаева Любовь</v>
      </c>
      <c r="B160" s="29">
        <f>IFERROR(__xludf.DUMMYFUNCTION("""COMPUTED_VALUE"""),126.0)</f>
        <v>126</v>
      </c>
      <c r="C160" s="30">
        <f>IFERROR(__xludf.DUMMYFUNCTION("""COMPUTED_VALUE"""),26.0)</f>
        <v>26</v>
      </c>
      <c r="D160" s="30">
        <f>IFERROR(__xludf.DUMMYFUNCTION("""COMPUTED_VALUE"""),28.0)</f>
        <v>28</v>
      </c>
      <c r="E160" s="30">
        <f>IFERROR(__xludf.DUMMYFUNCTION("""COMPUTED_VALUE"""),19.0)</f>
        <v>19</v>
      </c>
      <c r="F160" s="29">
        <f>IFERROR(__xludf.DUMMYFUNCTION("""COMPUTED_VALUE"""),53.0)</f>
        <v>53</v>
      </c>
      <c r="G160" s="30">
        <f>IFERROR(__xludf.DUMMYFUNCTION("""COMPUTED_VALUE"""),22.0)</f>
        <v>22</v>
      </c>
      <c r="H160" s="30">
        <f>IFERROR(__xludf.DUMMYFUNCTION("""COMPUTED_VALUE"""),4.0)</f>
        <v>4</v>
      </c>
      <c r="I160" s="30">
        <f>IFERROR(__xludf.DUMMYFUNCTION("""COMPUTED_VALUE"""),12.0)</f>
        <v>12</v>
      </c>
      <c r="J160" s="30">
        <f>IFERROR(__xludf.DUMMYFUNCTION("""COMPUTED_VALUE"""),16.0)</f>
        <v>16</v>
      </c>
      <c r="K160" s="30">
        <f>IFERROR(__xludf.DUMMYFUNCTION("""COMPUTED_VALUE"""),7.0)</f>
        <v>7</v>
      </c>
      <c r="L160" s="30">
        <f>IFERROR(__xludf.DUMMYFUNCTION("""COMPUTED_VALUE"""),12.0)</f>
        <v>12</v>
      </c>
      <c r="M160" s="30">
        <f>IFERROR(__xludf.DUMMYFUNCTION("""COMPUTED_VALUE"""),0.0)</f>
        <v>0</v>
      </c>
      <c r="N160" s="30">
        <f>IFERROR(__xludf.DUMMYFUNCTION("""COMPUTED_VALUE"""),10.0)</f>
        <v>10</v>
      </c>
      <c r="O160" s="30">
        <f>IFERROR(__xludf.DUMMYFUNCTION("""COMPUTED_VALUE"""),2.0)</f>
        <v>2</v>
      </c>
      <c r="P160" s="29">
        <f>IFERROR(__xludf.DUMMYFUNCTION("""COMPUTED_VALUE"""),41.0)</f>
        <v>41</v>
      </c>
      <c r="Q160" s="30">
        <f>IFERROR(__xludf.DUMMYFUNCTION("""COMPUTED_VALUE"""),10.0)</f>
        <v>10</v>
      </c>
      <c r="R160" s="30">
        <f>IFERROR(__xludf.DUMMYFUNCTION("""COMPUTED_VALUE"""),10.0)</f>
        <v>10</v>
      </c>
      <c r="S160" s="30">
        <f>IFERROR(__xludf.DUMMYFUNCTION("""COMPUTED_VALUE"""),2.0)</f>
        <v>2</v>
      </c>
      <c r="T160" s="31">
        <f>IFERROR(__xludf.DUMMYFUNCTION("""COMPUTED_VALUE"""),2.0)</f>
        <v>2</v>
      </c>
      <c r="U160" s="29">
        <f>IFERROR(__xludf.DUMMYFUNCTION("""COMPUTED_VALUE"""),2.0)</f>
        <v>2</v>
      </c>
      <c r="V160" s="30">
        <f>IFERROR(__xludf.DUMMYFUNCTION("""COMPUTED_VALUE"""),10.0)</f>
        <v>10</v>
      </c>
      <c r="W160" s="29">
        <f>IFERROR(__xludf.DUMMYFUNCTION("""COMPUTED_VALUE"""),2.0)</f>
        <v>2</v>
      </c>
      <c r="X160" s="30">
        <f>IFERROR(__xludf.DUMMYFUNCTION("""COMPUTED_VALUE"""),1.0)</f>
        <v>1</v>
      </c>
      <c r="Y160" s="30">
        <f>IFERROR(__xludf.DUMMYFUNCTION("""COMPUTED_VALUE"""),2.0)</f>
        <v>2</v>
      </c>
      <c r="Z160" s="30">
        <f>IFERROR(__xludf.DUMMYFUNCTION("""COMPUTED_VALUE"""),9.0)</f>
        <v>9</v>
      </c>
      <c r="AA160" s="30">
        <f>IFERROR(__xludf.DUMMYFUNCTION("""COMPUTED_VALUE"""),2.0)</f>
        <v>2</v>
      </c>
      <c r="AB160" s="30">
        <f>IFERROR(__xludf.DUMMYFUNCTION("""COMPUTED_VALUE"""),2.0)</f>
        <v>2</v>
      </c>
      <c r="AC160" s="31">
        <f>IFERROR(__xludf.DUMMYFUNCTION("""COMPUTED_VALUE"""),5.0)</f>
        <v>5</v>
      </c>
      <c r="AD160" s="29">
        <f>IFERROR(__xludf.DUMMYFUNCTION("""COMPUTED_VALUE"""),2.0)</f>
        <v>2</v>
      </c>
      <c r="AE160" s="30">
        <f>IFERROR(__xludf.DUMMYFUNCTION("""COMPUTED_VALUE"""),5.0)</f>
        <v>5</v>
      </c>
      <c r="AF160" s="30">
        <f>IFERROR(__xludf.DUMMYFUNCTION("""COMPUTED_VALUE"""),2.0)</f>
        <v>2</v>
      </c>
      <c r="AG160" s="30">
        <f>IFERROR(__xludf.DUMMYFUNCTION("""COMPUTED_VALUE"""),3.0)</f>
        <v>3</v>
      </c>
      <c r="AH160" s="30">
        <f>IFERROR(__xludf.DUMMYFUNCTION("""COMPUTED_VALUE"""),2.0)</f>
        <v>2</v>
      </c>
      <c r="AI160" s="31">
        <f>IFERROR(__xludf.DUMMYFUNCTION("""COMPUTED_VALUE"""),0.0)</f>
        <v>0</v>
      </c>
      <c r="AJ160" s="30">
        <f>IFERROR(__xludf.DUMMYFUNCTION("""COMPUTED_VALUE"""),0.0)</f>
        <v>0</v>
      </c>
      <c r="AK160" s="30">
        <f>IFERROR(__xludf.DUMMYFUNCTION("""COMPUTED_VALUE"""),0.0)</f>
        <v>0</v>
      </c>
      <c r="AL160" s="29">
        <f>IFERROR(__xludf.DUMMYFUNCTION("""COMPUTED_VALUE"""),0.0)</f>
        <v>0</v>
      </c>
      <c r="AM160" s="30">
        <f>IFERROR(__xludf.DUMMYFUNCTION("""COMPUTED_VALUE"""),10.0)</f>
        <v>10</v>
      </c>
      <c r="AN160" s="30">
        <f>IFERROR(__xludf.DUMMYFUNCTION("""COMPUTED_VALUE"""),0.0)</f>
        <v>0</v>
      </c>
      <c r="AO160" s="32">
        <f>IFERROR(__xludf.DUMMYFUNCTION("""COMPUTED_VALUE"""),2.0)</f>
        <v>2</v>
      </c>
      <c r="AP160" s="30">
        <f>IFERROR(__xludf.DUMMYFUNCTION("""COMPUTED_VALUE"""),5.0)</f>
        <v>5</v>
      </c>
      <c r="AQ160" s="30">
        <f>IFERROR(__xludf.DUMMYFUNCTION("""COMPUTED_VALUE"""),32.0)</f>
        <v>32</v>
      </c>
      <c r="AR160" s="30">
        <f>IFERROR(__xludf.DUMMYFUNCTION("""COMPUTED_VALUE"""),2.0)</f>
        <v>2</v>
      </c>
      <c r="AS160" s="29">
        <f>IFERROR(__xludf.DUMMYFUNCTION("""COMPUTED_VALUE"""),2.0)</f>
        <v>2</v>
      </c>
      <c r="AT160" s="29">
        <f>IFERROR(__xludf.DUMMYFUNCTION("""COMPUTED_VALUE"""),0.0)</f>
        <v>0</v>
      </c>
    </row>
    <row r="161">
      <c r="A161" s="33" t="str">
        <f>IFERROR(__xludf.DUMMYFUNCTION("""COMPUTED_VALUE"""),"Ошуева Екатерина")</f>
        <v>Ошуева Екатерина</v>
      </c>
      <c r="B161" s="29">
        <f>IFERROR(__xludf.DUMMYFUNCTION("""COMPUTED_VALUE"""),80.0)</f>
        <v>80</v>
      </c>
      <c r="C161" s="30">
        <f>IFERROR(__xludf.DUMMYFUNCTION("""COMPUTED_VALUE"""),26.0)</f>
        <v>26</v>
      </c>
      <c r="D161" s="30">
        <f>IFERROR(__xludf.DUMMYFUNCTION("""COMPUTED_VALUE"""),2.0)</f>
        <v>2</v>
      </c>
      <c r="E161" s="30">
        <f>IFERROR(__xludf.DUMMYFUNCTION("""COMPUTED_VALUE"""),18.0)</f>
        <v>18</v>
      </c>
      <c r="F161" s="29">
        <f>IFERROR(__xludf.DUMMYFUNCTION("""COMPUTED_VALUE"""),34.0)</f>
        <v>34</v>
      </c>
      <c r="G161" s="30">
        <f>IFERROR(__xludf.DUMMYFUNCTION("""COMPUTED_VALUE"""),22.0)</f>
        <v>22</v>
      </c>
      <c r="H161" s="30">
        <f>IFERROR(__xludf.DUMMYFUNCTION("""COMPUTED_VALUE"""),4.0)</f>
        <v>4</v>
      </c>
      <c r="I161" s="30">
        <f>IFERROR(__xludf.DUMMYFUNCTION("""COMPUTED_VALUE"""),2.0)</f>
        <v>2</v>
      </c>
      <c r="J161" s="30">
        <f>IFERROR(__xludf.DUMMYFUNCTION("""COMPUTED_VALUE"""),0.0)</f>
        <v>0</v>
      </c>
      <c r="K161" s="30">
        <f>IFERROR(__xludf.DUMMYFUNCTION("""COMPUTED_VALUE"""),5.0)</f>
        <v>5</v>
      </c>
      <c r="L161" s="30">
        <f>IFERROR(__xludf.DUMMYFUNCTION("""COMPUTED_VALUE"""),8.0)</f>
        <v>8</v>
      </c>
      <c r="M161" s="30">
        <f>IFERROR(__xludf.DUMMYFUNCTION("""COMPUTED_VALUE"""),5.0)</f>
        <v>5</v>
      </c>
      <c r="N161" s="30">
        <f>IFERROR(__xludf.DUMMYFUNCTION("""COMPUTED_VALUE"""),10.0)</f>
        <v>10</v>
      </c>
      <c r="O161" s="30">
        <f>IFERROR(__xludf.DUMMYFUNCTION("""COMPUTED_VALUE"""),2.0)</f>
        <v>2</v>
      </c>
      <c r="P161" s="29">
        <f>IFERROR(__xludf.DUMMYFUNCTION("""COMPUTED_VALUE"""),22.0)</f>
        <v>22</v>
      </c>
      <c r="Q161" s="30">
        <f>IFERROR(__xludf.DUMMYFUNCTION("""COMPUTED_VALUE"""),10.0)</f>
        <v>10</v>
      </c>
      <c r="R161" s="30">
        <f>IFERROR(__xludf.DUMMYFUNCTION("""COMPUTED_VALUE"""),10.0)</f>
        <v>10</v>
      </c>
      <c r="S161" s="30">
        <f>IFERROR(__xludf.DUMMYFUNCTION("""COMPUTED_VALUE"""),2.0)</f>
        <v>2</v>
      </c>
      <c r="T161" s="31">
        <f>IFERROR(__xludf.DUMMYFUNCTION("""COMPUTED_VALUE"""),2.0)</f>
        <v>2</v>
      </c>
      <c r="U161" s="29">
        <f>IFERROR(__xludf.DUMMYFUNCTION("""COMPUTED_VALUE"""),2.0)</f>
        <v>2</v>
      </c>
      <c r="V161" s="30">
        <f>IFERROR(__xludf.DUMMYFUNCTION("""COMPUTED_VALUE"""),0.0)</f>
        <v>0</v>
      </c>
      <c r="W161" s="29">
        <f>IFERROR(__xludf.DUMMYFUNCTION("""COMPUTED_VALUE"""),2.0)</f>
        <v>2</v>
      </c>
      <c r="X161" s="30">
        <f>IFERROR(__xludf.DUMMYFUNCTION("""COMPUTED_VALUE"""),0.0)</f>
        <v>0</v>
      </c>
      <c r="Y161" s="30">
        <f>IFERROR(__xludf.DUMMYFUNCTION("""COMPUTED_VALUE"""),0.0)</f>
        <v>0</v>
      </c>
      <c r="Z161" s="30">
        <f>IFERROR(__xludf.DUMMYFUNCTION("""COMPUTED_VALUE"""),0.0)</f>
        <v>0</v>
      </c>
      <c r="AA161" s="30">
        <f>IFERROR(__xludf.DUMMYFUNCTION("""COMPUTED_VALUE"""),0.0)</f>
        <v>0</v>
      </c>
      <c r="AB161" s="30">
        <f>IFERROR(__xludf.DUMMYFUNCTION("""COMPUTED_VALUE"""),0.0)</f>
        <v>0</v>
      </c>
      <c r="AC161" s="31">
        <f>IFERROR(__xludf.DUMMYFUNCTION("""COMPUTED_VALUE"""),5.0)</f>
        <v>5</v>
      </c>
      <c r="AD161" s="29">
        <f>IFERROR(__xludf.DUMMYFUNCTION("""COMPUTED_VALUE"""),0.0)</f>
        <v>0</v>
      </c>
      <c r="AE161" s="30">
        <f>IFERROR(__xludf.DUMMYFUNCTION("""COMPUTED_VALUE"""),5.0)</f>
        <v>5</v>
      </c>
      <c r="AF161" s="30">
        <f>IFERROR(__xludf.DUMMYFUNCTION("""COMPUTED_VALUE"""),2.0)</f>
        <v>2</v>
      </c>
      <c r="AG161" s="30">
        <f>IFERROR(__xludf.DUMMYFUNCTION("""COMPUTED_VALUE"""),1.0)</f>
        <v>1</v>
      </c>
      <c r="AH161" s="30">
        <f>IFERROR(__xludf.DUMMYFUNCTION("""COMPUTED_VALUE"""),0.0)</f>
        <v>0</v>
      </c>
      <c r="AI161" s="31">
        <f>IFERROR(__xludf.DUMMYFUNCTION("""COMPUTED_VALUE"""),5.0)</f>
        <v>5</v>
      </c>
      <c r="AJ161" s="30">
        <f>IFERROR(__xludf.DUMMYFUNCTION("""COMPUTED_VALUE"""),0.0)</f>
        <v>0</v>
      </c>
      <c r="AK161" s="30">
        <f>IFERROR(__xludf.DUMMYFUNCTION("""COMPUTED_VALUE"""),0.0)</f>
        <v>0</v>
      </c>
      <c r="AL161" s="29">
        <f>IFERROR(__xludf.DUMMYFUNCTION("""COMPUTED_VALUE"""),0.0)</f>
        <v>0</v>
      </c>
      <c r="AM161" s="30">
        <f>IFERROR(__xludf.DUMMYFUNCTION("""COMPUTED_VALUE"""),10.0)</f>
        <v>10</v>
      </c>
      <c r="AN161" s="30">
        <f>IFERROR(__xludf.DUMMYFUNCTION("""COMPUTED_VALUE"""),0.0)</f>
        <v>0</v>
      </c>
      <c r="AO161" s="32">
        <f>IFERROR(__xludf.DUMMYFUNCTION("""COMPUTED_VALUE"""),2.0)</f>
        <v>2</v>
      </c>
      <c r="AP161" s="30">
        <f>IFERROR(__xludf.DUMMYFUNCTION("""COMPUTED_VALUE"""),5.0)</f>
        <v>5</v>
      </c>
      <c r="AQ161" s="30">
        <f>IFERROR(__xludf.DUMMYFUNCTION("""COMPUTED_VALUE"""),13.0)</f>
        <v>13</v>
      </c>
      <c r="AR161" s="30">
        <f>IFERROR(__xludf.DUMMYFUNCTION("""COMPUTED_VALUE"""),2.0)</f>
        <v>2</v>
      </c>
      <c r="AS161" s="29">
        <f>IFERROR(__xludf.DUMMYFUNCTION("""COMPUTED_VALUE"""),2.0)</f>
        <v>2</v>
      </c>
      <c r="AT161" s="29">
        <f>IFERROR(__xludf.DUMMYFUNCTION("""COMPUTED_VALUE"""),0.0)</f>
        <v>0</v>
      </c>
    </row>
    <row r="162">
      <c r="A162" s="33" t="str">
        <f>IFERROR(__xludf.DUMMYFUNCTION("""COMPUTED_VALUE"""),"Кунихов Нурбий")</f>
        <v>Кунихов Нурбий</v>
      </c>
      <c r="B162" s="29">
        <f>IFERROR(__xludf.DUMMYFUNCTION("""COMPUTED_VALUE"""),107.0)</f>
        <v>107</v>
      </c>
      <c r="C162" s="30">
        <f>IFERROR(__xludf.DUMMYFUNCTION("""COMPUTED_VALUE"""),20.0)</f>
        <v>20</v>
      </c>
      <c r="D162" s="30">
        <f>IFERROR(__xludf.DUMMYFUNCTION("""COMPUTED_VALUE"""),16.0)</f>
        <v>16</v>
      </c>
      <c r="E162" s="30">
        <f>IFERROR(__xludf.DUMMYFUNCTION("""COMPUTED_VALUE"""),19.0)</f>
        <v>19</v>
      </c>
      <c r="F162" s="29">
        <f>IFERROR(__xludf.DUMMYFUNCTION("""COMPUTED_VALUE"""),52.0)</f>
        <v>52</v>
      </c>
      <c r="G162" s="30">
        <f>IFERROR(__xludf.DUMMYFUNCTION("""COMPUTED_VALUE"""),20.0)</f>
        <v>20</v>
      </c>
      <c r="H162" s="30">
        <f>IFERROR(__xludf.DUMMYFUNCTION("""COMPUTED_VALUE"""),0.0)</f>
        <v>0</v>
      </c>
      <c r="I162" s="30">
        <f>IFERROR(__xludf.DUMMYFUNCTION("""COMPUTED_VALUE"""),10.0)</f>
        <v>10</v>
      </c>
      <c r="J162" s="30">
        <f>IFERROR(__xludf.DUMMYFUNCTION("""COMPUTED_VALUE"""),6.0)</f>
        <v>6</v>
      </c>
      <c r="K162" s="30">
        <f>IFERROR(__xludf.DUMMYFUNCTION("""COMPUTED_VALUE"""),2.0)</f>
        <v>2</v>
      </c>
      <c r="L162" s="30">
        <f>IFERROR(__xludf.DUMMYFUNCTION("""COMPUTED_VALUE"""),12.0)</f>
        <v>12</v>
      </c>
      <c r="M162" s="30">
        <f>IFERROR(__xludf.DUMMYFUNCTION("""COMPUTED_VALUE"""),5.0)</f>
        <v>5</v>
      </c>
      <c r="N162" s="30">
        <f>IFERROR(__xludf.DUMMYFUNCTION("""COMPUTED_VALUE"""),10.0)</f>
        <v>10</v>
      </c>
      <c r="O162" s="30">
        <f>IFERROR(__xludf.DUMMYFUNCTION("""COMPUTED_VALUE"""),2.0)</f>
        <v>2</v>
      </c>
      <c r="P162" s="29">
        <f>IFERROR(__xludf.DUMMYFUNCTION("""COMPUTED_VALUE"""),40.0)</f>
        <v>40</v>
      </c>
      <c r="Q162" s="30">
        <f>IFERROR(__xludf.DUMMYFUNCTION("""COMPUTED_VALUE"""),10.0)</f>
        <v>10</v>
      </c>
      <c r="R162" s="30">
        <f>IFERROR(__xludf.DUMMYFUNCTION("""COMPUTED_VALUE"""),10.0)</f>
        <v>10</v>
      </c>
      <c r="S162" s="30">
        <f>IFERROR(__xludf.DUMMYFUNCTION("""COMPUTED_VALUE"""),0.0)</f>
        <v>0</v>
      </c>
      <c r="T162" s="31">
        <f>IFERROR(__xludf.DUMMYFUNCTION("""COMPUTED_VALUE"""),0.0)</f>
        <v>0</v>
      </c>
      <c r="U162" s="29">
        <f>IFERROR(__xludf.DUMMYFUNCTION("""COMPUTED_VALUE"""),0.0)</f>
        <v>0</v>
      </c>
      <c r="V162" s="30">
        <f>IFERROR(__xludf.DUMMYFUNCTION("""COMPUTED_VALUE"""),10.0)</f>
        <v>10</v>
      </c>
      <c r="W162" s="29">
        <f>IFERROR(__xludf.DUMMYFUNCTION("""COMPUTED_VALUE"""),0.0)</f>
        <v>0</v>
      </c>
      <c r="X162" s="30">
        <f>IFERROR(__xludf.DUMMYFUNCTION("""COMPUTED_VALUE"""),2.0)</f>
        <v>2</v>
      </c>
      <c r="Y162" s="30">
        <f>IFERROR(__xludf.DUMMYFUNCTION("""COMPUTED_VALUE"""),2.0)</f>
        <v>2</v>
      </c>
      <c r="Z162" s="30">
        <f>IFERROR(__xludf.DUMMYFUNCTION("""COMPUTED_VALUE"""),0.0)</f>
        <v>0</v>
      </c>
      <c r="AA162" s="30">
        <f>IFERROR(__xludf.DUMMYFUNCTION("""COMPUTED_VALUE"""),2.0)</f>
        <v>2</v>
      </c>
      <c r="AB162" s="30">
        <f>IFERROR(__xludf.DUMMYFUNCTION("""COMPUTED_VALUE"""),0.0)</f>
        <v>0</v>
      </c>
      <c r="AC162" s="31">
        <f>IFERROR(__xludf.DUMMYFUNCTION("""COMPUTED_VALUE"""),0.0)</f>
        <v>0</v>
      </c>
      <c r="AD162" s="29">
        <f>IFERROR(__xludf.DUMMYFUNCTION("""COMPUTED_VALUE"""),2.0)</f>
        <v>2</v>
      </c>
      <c r="AE162" s="30">
        <f>IFERROR(__xludf.DUMMYFUNCTION("""COMPUTED_VALUE"""),5.0)</f>
        <v>5</v>
      </c>
      <c r="AF162" s="30">
        <f>IFERROR(__xludf.DUMMYFUNCTION("""COMPUTED_VALUE"""),2.0)</f>
        <v>2</v>
      </c>
      <c r="AG162" s="30">
        <f>IFERROR(__xludf.DUMMYFUNCTION("""COMPUTED_VALUE"""),3.0)</f>
        <v>3</v>
      </c>
      <c r="AH162" s="30">
        <f>IFERROR(__xludf.DUMMYFUNCTION("""COMPUTED_VALUE"""),2.0)</f>
        <v>2</v>
      </c>
      <c r="AI162" s="31">
        <f>IFERROR(__xludf.DUMMYFUNCTION("""COMPUTED_VALUE"""),5.0)</f>
        <v>5</v>
      </c>
      <c r="AJ162" s="30">
        <f>IFERROR(__xludf.DUMMYFUNCTION("""COMPUTED_VALUE"""),0.0)</f>
        <v>0</v>
      </c>
      <c r="AK162" s="30">
        <f>IFERROR(__xludf.DUMMYFUNCTION("""COMPUTED_VALUE"""),0.0)</f>
        <v>0</v>
      </c>
      <c r="AL162" s="29">
        <f>IFERROR(__xludf.DUMMYFUNCTION("""COMPUTED_VALUE"""),0.0)</f>
        <v>0</v>
      </c>
      <c r="AM162" s="30">
        <f>IFERROR(__xludf.DUMMYFUNCTION("""COMPUTED_VALUE"""),10.0)</f>
        <v>10</v>
      </c>
      <c r="AN162" s="30">
        <f>IFERROR(__xludf.DUMMYFUNCTION("""COMPUTED_VALUE"""),0.0)</f>
        <v>0</v>
      </c>
      <c r="AO162" s="32">
        <f>IFERROR(__xludf.DUMMYFUNCTION("""COMPUTED_VALUE"""),2.0)</f>
        <v>2</v>
      </c>
      <c r="AP162" s="30">
        <f>IFERROR(__xludf.DUMMYFUNCTION("""COMPUTED_VALUE"""),5.0)</f>
        <v>5</v>
      </c>
      <c r="AQ162" s="30">
        <f>IFERROR(__xludf.DUMMYFUNCTION("""COMPUTED_VALUE"""),31.0)</f>
        <v>31</v>
      </c>
      <c r="AR162" s="30">
        <f>IFERROR(__xludf.DUMMYFUNCTION("""COMPUTED_VALUE"""),2.0)</f>
        <v>2</v>
      </c>
      <c r="AS162" s="29">
        <f>IFERROR(__xludf.DUMMYFUNCTION("""COMPUTED_VALUE"""),2.0)</f>
        <v>2</v>
      </c>
      <c r="AT162" s="29">
        <f>IFERROR(__xludf.DUMMYFUNCTION("""COMPUTED_VALUE"""),0.0)</f>
        <v>0</v>
      </c>
    </row>
    <row r="163">
      <c r="A163" s="33" t="str">
        <f>IFERROR(__xludf.DUMMYFUNCTION("""COMPUTED_VALUE"""),"Медведева Людмила")</f>
        <v>Медведева Людмила</v>
      </c>
      <c r="B163" s="29">
        <f>IFERROR(__xludf.DUMMYFUNCTION("""COMPUTED_VALUE"""),19.0)</f>
        <v>19</v>
      </c>
      <c r="C163" s="30">
        <f>IFERROR(__xludf.DUMMYFUNCTION("""COMPUTED_VALUE"""),10.0)</f>
        <v>10</v>
      </c>
      <c r="D163" s="30">
        <f>IFERROR(__xludf.DUMMYFUNCTION("""COMPUTED_VALUE"""),4.0)</f>
        <v>4</v>
      </c>
      <c r="E163" s="30">
        <f>IFERROR(__xludf.DUMMYFUNCTION("""COMPUTED_VALUE"""),5.0)</f>
        <v>5</v>
      </c>
      <c r="F163" s="29">
        <f>IFERROR(__xludf.DUMMYFUNCTION("""COMPUTED_VALUE"""),0.0)</f>
        <v>0</v>
      </c>
      <c r="G163" s="30">
        <f>IFERROR(__xludf.DUMMYFUNCTION("""COMPUTED_VALUE"""),10.0)</f>
        <v>10</v>
      </c>
      <c r="H163" s="30">
        <f>IFERROR(__xludf.DUMMYFUNCTION("""COMPUTED_VALUE"""),0.0)</f>
        <v>0</v>
      </c>
      <c r="I163" s="30">
        <f>IFERROR(__xludf.DUMMYFUNCTION("""COMPUTED_VALUE"""),0.0)</f>
        <v>0</v>
      </c>
      <c r="J163" s="30">
        <f>IFERROR(__xludf.DUMMYFUNCTION("""COMPUTED_VALUE"""),4.0)</f>
        <v>4</v>
      </c>
      <c r="K163" s="30">
        <f>IFERROR(__xludf.DUMMYFUNCTION("""COMPUTED_VALUE"""),0.0)</f>
        <v>0</v>
      </c>
      <c r="L163" s="30">
        <f>IFERROR(__xludf.DUMMYFUNCTION("""COMPUTED_VALUE"""),5.0)</f>
        <v>5</v>
      </c>
      <c r="M163" s="30">
        <f>IFERROR(__xludf.DUMMYFUNCTION("""COMPUTED_VALUE"""),0.0)</f>
        <v>0</v>
      </c>
      <c r="N163" s="30">
        <f>IFERROR(__xludf.DUMMYFUNCTION("""COMPUTED_VALUE"""),0.0)</f>
        <v>0</v>
      </c>
      <c r="O163" s="30">
        <f>IFERROR(__xludf.DUMMYFUNCTION("""COMPUTED_VALUE"""),0.0)</f>
        <v>0</v>
      </c>
      <c r="P163" s="29">
        <f>IFERROR(__xludf.DUMMYFUNCTION("""COMPUTED_VALUE"""),0.0)</f>
        <v>0</v>
      </c>
      <c r="Q163" s="30">
        <f>IFERROR(__xludf.DUMMYFUNCTION("""COMPUTED_VALUE"""),10.0)</f>
        <v>10</v>
      </c>
      <c r="R163" s="30">
        <f>IFERROR(__xludf.DUMMYFUNCTION("""COMPUTED_VALUE"""),0.0)</f>
        <v>0</v>
      </c>
      <c r="S163" s="30">
        <f>IFERROR(__xludf.DUMMYFUNCTION("""COMPUTED_VALUE"""),0.0)</f>
        <v>0</v>
      </c>
      <c r="T163" s="31">
        <f>IFERROR(__xludf.DUMMYFUNCTION("""COMPUTED_VALUE"""),0.0)</f>
        <v>0</v>
      </c>
      <c r="U163" s="29">
        <f>IFERROR(__xludf.DUMMYFUNCTION("""COMPUTED_VALUE"""),0.0)</f>
        <v>0</v>
      </c>
      <c r="V163" s="30">
        <f>IFERROR(__xludf.DUMMYFUNCTION("""COMPUTED_VALUE"""),0.0)</f>
        <v>0</v>
      </c>
      <c r="W163" s="29">
        <f>IFERROR(__xludf.DUMMYFUNCTION("""COMPUTED_VALUE"""),0.0)</f>
        <v>0</v>
      </c>
      <c r="X163" s="30">
        <f>IFERROR(__xludf.DUMMYFUNCTION("""COMPUTED_VALUE"""),2.0)</f>
        <v>2</v>
      </c>
      <c r="Y163" s="30">
        <f>IFERROR(__xludf.DUMMYFUNCTION("""COMPUTED_VALUE"""),2.0)</f>
        <v>2</v>
      </c>
      <c r="Z163" s="30">
        <f>IFERROR(__xludf.DUMMYFUNCTION("""COMPUTED_VALUE"""),0.0)</f>
        <v>0</v>
      </c>
      <c r="AA163" s="30">
        <f>IFERROR(__xludf.DUMMYFUNCTION("""COMPUTED_VALUE"""),0.0)</f>
        <v>0</v>
      </c>
      <c r="AB163" s="30">
        <f>IFERROR(__xludf.DUMMYFUNCTION("""COMPUTED_VALUE"""),0.0)</f>
        <v>0</v>
      </c>
      <c r="AC163" s="31">
        <f>IFERROR(__xludf.DUMMYFUNCTION("""COMPUTED_VALUE"""),0.0)</f>
        <v>0</v>
      </c>
      <c r="AD163" s="29">
        <f>IFERROR(__xludf.DUMMYFUNCTION("""COMPUTED_VALUE"""),0.0)</f>
        <v>0</v>
      </c>
      <c r="AE163" s="30">
        <f>IFERROR(__xludf.DUMMYFUNCTION("""COMPUTED_VALUE"""),0.0)</f>
        <v>0</v>
      </c>
      <c r="AF163" s="30">
        <f>IFERROR(__xludf.DUMMYFUNCTION("""COMPUTED_VALUE"""),2.0)</f>
        <v>2</v>
      </c>
      <c r="AG163" s="30">
        <f>IFERROR(__xludf.DUMMYFUNCTION("""COMPUTED_VALUE"""),3.0)</f>
        <v>3</v>
      </c>
      <c r="AH163" s="30">
        <f>IFERROR(__xludf.DUMMYFUNCTION("""COMPUTED_VALUE"""),0.0)</f>
        <v>0</v>
      </c>
      <c r="AI163" s="34">
        <f>IFERROR(__xludf.DUMMYFUNCTION("""COMPUTED_VALUE"""),0.0)</f>
        <v>0</v>
      </c>
      <c r="AJ163" s="30">
        <f>IFERROR(__xludf.DUMMYFUNCTION("""COMPUTED_VALUE"""),0.0)</f>
        <v>0</v>
      </c>
      <c r="AK163" s="30">
        <f>IFERROR(__xludf.DUMMYFUNCTION("""COMPUTED_VALUE"""),0.0)</f>
        <v>0</v>
      </c>
      <c r="AL163" s="29">
        <f>IFERROR(__xludf.DUMMYFUNCTION("""COMPUTED_VALUE"""),0.0)</f>
        <v>0</v>
      </c>
      <c r="AM163" s="30">
        <f>IFERROR(__xludf.DUMMYFUNCTION("""COMPUTED_VALUE"""),0.0)</f>
        <v>0</v>
      </c>
      <c r="AN163" s="30">
        <f>IFERROR(__xludf.DUMMYFUNCTION("""COMPUTED_VALUE"""),0.0)</f>
        <v>0</v>
      </c>
      <c r="AO163" s="32">
        <f>IFERROR(__xludf.DUMMYFUNCTION("""COMPUTED_VALUE"""),0.0)</f>
        <v>0</v>
      </c>
      <c r="AP163" s="30">
        <f>IFERROR(__xludf.DUMMYFUNCTION("""COMPUTED_VALUE"""),0.0)</f>
        <v>0</v>
      </c>
      <c r="AQ163" s="30">
        <f>IFERROR(__xludf.DUMMYFUNCTION("""COMPUTED_VALUE"""),0.0)</f>
        <v>0</v>
      </c>
      <c r="AR163" s="30">
        <f>IFERROR(__xludf.DUMMYFUNCTION("""COMPUTED_VALUE"""),0.0)</f>
        <v>0</v>
      </c>
      <c r="AS163" s="29">
        <f>IFERROR(__xludf.DUMMYFUNCTION("""COMPUTED_VALUE"""),0.0)</f>
        <v>0</v>
      </c>
      <c r="AT163" s="29">
        <f>IFERROR(__xludf.DUMMYFUNCTION("""COMPUTED_VALUE"""),0.0)</f>
        <v>0</v>
      </c>
    </row>
    <row r="164">
      <c r="A164" s="33" t="str">
        <f>IFERROR(__xludf.DUMMYFUNCTION("""COMPUTED_VALUE"""),"Пристанскова Наталья")</f>
        <v>Пристанскова Наталья</v>
      </c>
      <c r="B164" s="29">
        <f>IFERROR(__xludf.DUMMYFUNCTION("""COMPUTED_VALUE"""),50.0)</f>
        <v>50</v>
      </c>
      <c r="C164" s="30">
        <f>IFERROR(__xludf.DUMMYFUNCTION("""COMPUTED_VALUE"""),20.0)</f>
        <v>20</v>
      </c>
      <c r="D164" s="30">
        <f>IFERROR(__xludf.DUMMYFUNCTION("""COMPUTED_VALUE"""),15.0)</f>
        <v>15</v>
      </c>
      <c r="E164" s="30">
        <f>IFERROR(__xludf.DUMMYFUNCTION("""COMPUTED_VALUE"""),5.0)</f>
        <v>5</v>
      </c>
      <c r="F164" s="29">
        <f>IFERROR(__xludf.DUMMYFUNCTION("""COMPUTED_VALUE"""),10.0)</f>
        <v>10</v>
      </c>
      <c r="G164" s="30">
        <f>IFERROR(__xludf.DUMMYFUNCTION("""COMPUTED_VALUE"""),20.0)</f>
        <v>20</v>
      </c>
      <c r="H164" s="30">
        <f>IFERROR(__xludf.DUMMYFUNCTION("""COMPUTED_VALUE"""),0.0)</f>
        <v>0</v>
      </c>
      <c r="I164" s="30">
        <f>IFERROR(__xludf.DUMMYFUNCTION("""COMPUTED_VALUE"""),12.0)</f>
        <v>12</v>
      </c>
      <c r="J164" s="30">
        <f>IFERROR(__xludf.DUMMYFUNCTION("""COMPUTED_VALUE"""),3.0)</f>
        <v>3</v>
      </c>
      <c r="K164" s="30">
        <f>IFERROR(__xludf.DUMMYFUNCTION("""COMPUTED_VALUE"""),0.0)</f>
        <v>0</v>
      </c>
      <c r="L164" s="30">
        <f>IFERROR(__xludf.DUMMYFUNCTION("""COMPUTED_VALUE"""),5.0)</f>
        <v>5</v>
      </c>
      <c r="M164" s="30">
        <f>IFERROR(__xludf.DUMMYFUNCTION("""COMPUTED_VALUE"""),0.0)</f>
        <v>0</v>
      </c>
      <c r="N164" s="30">
        <f>IFERROR(__xludf.DUMMYFUNCTION("""COMPUTED_VALUE"""),10.0)</f>
        <v>10</v>
      </c>
      <c r="O164" s="30">
        <f>IFERROR(__xludf.DUMMYFUNCTION("""COMPUTED_VALUE"""),0.0)</f>
        <v>0</v>
      </c>
      <c r="P164" s="29">
        <f>IFERROR(__xludf.DUMMYFUNCTION("""COMPUTED_VALUE"""),0.0)</f>
        <v>0</v>
      </c>
      <c r="Q164" s="30">
        <f>IFERROR(__xludf.DUMMYFUNCTION("""COMPUTED_VALUE"""),10.0)</f>
        <v>10</v>
      </c>
      <c r="R164" s="30">
        <f>IFERROR(__xludf.DUMMYFUNCTION("""COMPUTED_VALUE"""),10.0)</f>
        <v>10</v>
      </c>
      <c r="S164" s="30">
        <f>IFERROR(__xludf.DUMMYFUNCTION("""COMPUTED_VALUE"""),0.0)</f>
        <v>0</v>
      </c>
      <c r="T164" s="31">
        <f>IFERROR(__xludf.DUMMYFUNCTION("""COMPUTED_VALUE"""),0.0)</f>
        <v>0</v>
      </c>
      <c r="U164" s="29">
        <f>IFERROR(__xludf.DUMMYFUNCTION("""COMPUTED_VALUE"""),0.0)</f>
        <v>0</v>
      </c>
      <c r="V164" s="30">
        <f>IFERROR(__xludf.DUMMYFUNCTION("""COMPUTED_VALUE"""),10.0)</f>
        <v>10</v>
      </c>
      <c r="W164" s="29">
        <f>IFERROR(__xludf.DUMMYFUNCTION("""COMPUTED_VALUE"""),2.0)</f>
        <v>2</v>
      </c>
      <c r="X164" s="30">
        <f>IFERROR(__xludf.DUMMYFUNCTION("""COMPUTED_VALUE"""),1.0)</f>
        <v>1</v>
      </c>
      <c r="Y164" s="30">
        <f>IFERROR(__xludf.DUMMYFUNCTION("""COMPUTED_VALUE"""),2.0)</f>
        <v>2</v>
      </c>
      <c r="Z164" s="30">
        <f>IFERROR(__xludf.DUMMYFUNCTION("""COMPUTED_VALUE"""),0.0)</f>
        <v>0</v>
      </c>
      <c r="AA164" s="30">
        <f>IFERROR(__xludf.DUMMYFUNCTION("""COMPUTED_VALUE"""),0.0)</f>
        <v>0</v>
      </c>
      <c r="AB164" s="30">
        <f>IFERROR(__xludf.DUMMYFUNCTION("""COMPUTED_VALUE"""),0.0)</f>
        <v>0</v>
      </c>
      <c r="AC164" s="31">
        <f>IFERROR(__xludf.DUMMYFUNCTION("""COMPUTED_VALUE"""),0.0)</f>
        <v>0</v>
      </c>
      <c r="AD164" s="29">
        <f>IFERROR(__xludf.DUMMYFUNCTION("""COMPUTED_VALUE"""),0.0)</f>
        <v>0</v>
      </c>
      <c r="AE164" s="30">
        <f>IFERROR(__xludf.DUMMYFUNCTION("""COMPUTED_VALUE"""),0.0)</f>
        <v>0</v>
      </c>
      <c r="AF164" s="30">
        <f>IFERROR(__xludf.DUMMYFUNCTION("""COMPUTED_VALUE"""),2.0)</f>
        <v>2</v>
      </c>
      <c r="AG164" s="30">
        <f>IFERROR(__xludf.DUMMYFUNCTION("""COMPUTED_VALUE"""),3.0)</f>
        <v>3</v>
      </c>
      <c r="AH164" s="30">
        <f>IFERROR(__xludf.DUMMYFUNCTION("""COMPUTED_VALUE"""),0.0)</f>
        <v>0</v>
      </c>
      <c r="AI164" s="31">
        <f>IFERROR(__xludf.DUMMYFUNCTION("""COMPUTED_VALUE"""),0.0)</f>
        <v>0</v>
      </c>
      <c r="AJ164" s="30">
        <f>IFERROR(__xludf.DUMMYFUNCTION("""COMPUTED_VALUE"""),0.0)</f>
        <v>0</v>
      </c>
      <c r="AK164" s="30">
        <f>IFERROR(__xludf.DUMMYFUNCTION("""COMPUTED_VALUE"""),0.0)</f>
        <v>0</v>
      </c>
      <c r="AL164" s="29">
        <f>IFERROR(__xludf.DUMMYFUNCTION("""COMPUTED_VALUE"""),0.0)</f>
        <v>0</v>
      </c>
      <c r="AM164" s="30">
        <f>IFERROR(__xludf.DUMMYFUNCTION("""COMPUTED_VALUE"""),10.0)</f>
        <v>10</v>
      </c>
      <c r="AN164" s="30">
        <f>IFERROR(__xludf.DUMMYFUNCTION("""COMPUTED_VALUE"""),0.0)</f>
        <v>0</v>
      </c>
      <c r="AO164" s="32">
        <f>IFERROR(__xludf.DUMMYFUNCTION("""COMPUTED_VALUE"""),0.0)</f>
        <v>0</v>
      </c>
      <c r="AP164" s="30">
        <f>IFERROR(__xludf.DUMMYFUNCTION("""COMPUTED_VALUE"""),0.0)</f>
        <v>0</v>
      </c>
      <c r="AQ164" s="30">
        <f>IFERROR(__xludf.DUMMYFUNCTION("""COMPUTED_VALUE"""),0.0)</f>
        <v>0</v>
      </c>
      <c r="AR164" s="30">
        <f>IFERROR(__xludf.DUMMYFUNCTION("""COMPUTED_VALUE"""),0.0)</f>
        <v>0</v>
      </c>
      <c r="AS164" s="29">
        <f>IFERROR(__xludf.DUMMYFUNCTION("""COMPUTED_VALUE"""),0.0)</f>
        <v>0</v>
      </c>
      <c r="AT164" s="29">
        <f>IFERROR(__xludf.DUMMYFUNCTION("""COMPUTED_VALUE"""),0.0)</f>
        <v>0</v>
      </c>
    </row>
    <row r="165">
      <c r="A165" s="33" t="str">
        <f>IFERROR(__xludf.DUMMYFUNCTION("""COMPUTED_VALUE"""),"Ляшко Мария")</f>
        <v>Ляшко Мария</v>
      </c>
      <c r="B165" s="29">
        <f>IFERROR(__xludf.DUMMYFUNCTION("""COMPUTED_VALUE"""),103.0)</f>
        <v>103</v>
      </c>
      <c r="C165" s="30">
        <f>IFERROR(__xludf.DUMMYFUNCTION("""COMPUTED_VALUE"""),24.0)</f>
        <v>24</v>
      </c>
      <c r="D165" s="30">
        <f>IFERROR(__xludf.DUMMYFUNCTION("""COMPUTED_VALUE"""),19.0)</f>
        <v>19</v>
      </c>
      <c r="E165" s="30">
        <f>IFERROR(__xludf.DUMMYFUNCTION("""COMPUTED_VALUE"""),28.0)</f>
        <v>28</v>
      </c>
      <c r="F165" s="29">
        <f>IFERROR(__xludf.DUMMYFUNCTION("""COMPUTED_VALUE"""),32.0)</f>
        <v>32</v>
      </c>
      <c r="G165" s="30">
        <f>IFERROR(__xludf.DUMMYFUNCTION("""COMPUTED_VALUE"""),20.0)</f>
        <v>20</v>
      </c>
      <c r="H165" s="30">
        <f>IFERROR(__xludf.DUMMYFUNCTION("""COMPUTED_VALUE"""),4.0)</f>
        <v>4</v>
      </c>
      <c r="I165" s="30">
        <f>IFERROR(__xludf.DUMMYFUNCTION("""COMPUTED_VALUE"""),12.0)</f>
        <v>12</v>
      </c>
      <c r="J165" s="30">
        <f>IFERROR(__xludf.DUMMYFUNCTION("""COMPUTED_VALUE"""),7.0)</f>
        <v>7</v>
      </c>
      <c r="K165" s="30">
        <f>IFERROR(__xludf.DUMMYFUNCTION("""COMPUTED_VALUE"""),5.0)</f>
        <v>5</v>
      </c>
      <c r="L165" s="30">
        <f>IFERROR(__xludf.DUMMYFUNCTION("""COMPUTED_VALUE"""),11.0)</f>
        <v>11</v>
      </c>
      <c r="M165" s="30">
        <f>IFERROR(__xludf.DUMMYFUNCTION("""COMPUTED_VALUE"""),12.0)</f>
        <v>12</v>
      </c>
      <c r="N165" s="30">
        <f>IFERROR(__xludf.DUMMYFUNCTION("""COMPUTED_VALUE"""),10.0)</f>
        <v>10</v>
      </c>
      <c r="O165" s="30">
        <f>IFERROR(__xludf.DUMMYFUNCTION("""COMPUTED_VALUE"""),0.0)</f>
        <v>0</v>
      </c>
      <c r="P165" s="29">
        <f>IFERROR(__xludf.DUMMYFUNCTION("""COMPUTED_VALUE"""),22.0)</f>
        <v>22</v>
      </c>
      <c r="Q165" s="30">
        <f>IFERROR(__xludf.DUMMYFUNCTION("""COMPUTED_VALUE"""),10.0)</f>
        <v>10</v>
      </c>
      <c r="R165" s="30">
        <f>IFERROR(__xludf.DUMMYFUNCTION("""COMPUTED_VALUE"""),10.0)</f>
        <v>10</v>
      </c>
      <c r="S165" s="30">
        <f>IFERROR(__xludf.DUMMYFUNCTION("""COMPUTED_VALUE"""),0.0)</f>
        <v>0</v>
      </c>
      <c r="T165" s="31">
        <f>IFERROR(__xludf.DUMMYFUNCTION("""COMPUTED_VALUE"""),2.0)</f>
        <v>2</v>
      </c>
      <c r="U165" s="29">
        <f>IFERROR(__xludf.DUMMYFUNCTION("""COMPUTED_VALUE"""),2.0)</f>
        <v>2</v>
      </c>
      <c r="V165" s="30">
        <f>IFERROR(__xludf.DUMMYFUNCTION("""COMPUTED_VALUE"""),10.0)</f>
        <v>10</v>
      </c>
      <c r="W165" s="29">
        <f>IFERROR(__xludf.DUMMYFUNCTION("""COMPUTED_VALUE"""),2.0)</f>
        <v>2</v>
      </c>
      <c r="X165" s="30">
        <f>IFERROR(__xludf.DUMMYFUNCTION("""COMPUTED_VALUE"""),1.0)</f>
        <v>1</v>
      </c>
      <c r="Y165" s="30">
        <f>IFERROR(__xludf.DUMMYFUNCTION("""COMPUTED_VALUE"""),2.0)</f>
        <v>2</v>
      </c>
      <c r="Z165" s="30">
        <f>IFERROR(__xludf.DUMMYFUNCTION("""COMPUTED_VALUE"""),0.0)</f>
        <v>0</v>
      </c>
      <c r="AA165" s="30">
        <f>IFERROR(__xludf.DUMMYFUNCTION("""COMPUTED_VALUE"""),2.0)</f>
        <v>2</v>
      </c>
      <c r="AB165" s="30">
        <f>IFERROR(__xludf.DUMMYFUNCTION("""COMPUTED_VALUE"""),2.0)</f>
        <v>2</v>
      </c>
      <c r="AC165" s="31">
        <f>IFERROR(__xludf.DUMMYFUNCTION("""COMPUTED_VALUE"""),5.0)</f>
        <v>5</v>
      </c>
      <c r="AD165" s="29">
        <f>IFERROR(__xludf.DUMMYFUNCTION("""COMPUTED_VALUE"""),0.0)</f>
        <v>0</v>
      </c>
      <c r="AE165" s="30">
        <f>IFERROR(__xludf.DUMMYFUNCTION("""COMPUTED_VALUE"""),5.0)</f>
        <v>5</v>
      </c>
      <c r="AF165" s="30">
        <f>IFERROR(__xludf.DUMMYFUNCTION("""COMPUTED_VALUE"""),1.0)</f>
        <v>1</v>
      </c>
      <c r="AG165" s="30">
        <f>IFERROR(__xludf.DUMMYFUNCTION("""COMPUTED_VALUE"""),3.0)</f>
        <v>3</v>
      </c>
      <c r="AH165" s="30">
        <f>IFERROR(__xludf.DUMMYFUNCTION("""COMPUTED_VALUE"""),2.0)</f>
        <v>2</v>
      </c>
      <c r="AI165" s="31">
        <f>IFERROR(__xludf.DUMMYFUNCTION("""COMPUTED_VALUE"""),5.0)</f>
        <v>5</v>
      </c>
      <c r="AJ165" s="30">
        <f>IFERROR(__xludf.DUMMYFUNCTION("""COMPUTED_VALUE"""),3.0)</f>
        <v>3</v>
      </c>
      <c r="AK165" s="30">
        <f>IFERROR(__xludf.DUMMYFUNCTION("""COMPUTED_VALUE"""),2.0)</f>
        <v>2</v>
      </c>
      <c r="AL165" s="29">
        <f>IFERROR(__xludf.DUMMYFUNCTION("""COMPUTED_VALUE"""),2.0)</f>
        <v>2</v>
      </c>
      <c r="AM165" s="30">
        <f>IFERROR(__xludf.DUMMYFUNCTION("""COMPUTED_VALUE"""),10.0)</f>
        <v>10</v>
      </c>
      <c r="AN165" s="30">
        <f>IFERROR(__xludf.DUMMYFUNCTION("""COMPUTED_VALUE"""),0.0)</f>
        <v>0</v>
      </c>
      <c r="AO165" s="32">
        <f>IFERROR(__xludf.DUMMYFUNCTION("""COMPUTED_VALUE"""),0.0)</f>
        <v>0</v>
      </c>
      <c r="AP165" s="30">
        <f>IFERROR(__xludf.DUMMYFUNCTION("""COMPUTED_VALUE"""),0.0)</f>
        <v>0</v>
      </c>
      <c r="AQ165" s="30">
        <f>IFERROR(__xludf.DUMMYFUNCTION("""COMPUTED_VALUE"""),18.0)</f>
        <v>18</v>
      </c>
      <c r="AR165" s="30">
        <f>IFERROR(__xludf.DUMMYFUNCTION("""COMPUTED_VALUE"""),2.0)</f>
        <v>2</v>
      </c>
      <c r="AS165" s="29">
        <f>IFERROR(__xludf.DUMMYFUNCTION("""COMPUTED_VALUE"""),2.0)</f>
        <v>2</v>
      </c>
      <c r="AT165" s="29">
        <f>IFERROR(__xludf.DUMMYFUNCTION("""COMPUTED_VALUE"""),0.0)</f>
        <v>0</v>
      </c>
    </row>
    <row r="166">
      <c r="A166" s="33" t="str">
        <f>IFERROR(__xludf.DUMMYFUNCTION("""COMPUTED_VALUE"""),"Вилисов Дмитрий")</f>
        <v>Вилисов Дмитрий</v>
      </c>
      <c r="B166" s="29">
        <f>IFERROR(__xludf.DUMMYFUNCTION("""COMPUTED_VALUE"""),129.0)</f>
        <v>129</v>
      </c>
      <c r="C166" s="30">
        <f>IFERROR(__xludf.DUMMYFUNCTION("""COMPUTED_VALUE"""),24.0)</f>
        <v>24</v>
      </c>
      <c r="D166" s="30">
        <f>IFERROR(__xludf.DUMMYFUNCTION("""COMPUTED_VALUE"""),27.0)</f>
        <v>27</v>
      </c>
      <c r="E166" s="30">
        <f>IFERROR(__xludf.DUMMYFUNCTION("""COMPUTED_VALUE"""),20.0)</f>
        <v>20</v>
      </c>
      <c r="F166" s="29">
        <f>IFERROR(__xludf.DUMMYFUNCTION("""COMPUTED_VALUE"""),58.0)</f>
        <v>58</v>
      </c>
      <c r="G166" s="30">
        <f>IFERROR(__xludf.DUMMYFUNCTION("""COMPUTED_VALUE"""),22.0)</f>
        <v>22</v>
      </c>
      <c r="H166" s="30">
        <f>IFERROR(__xludf.DUMMYFUNCTION("""COMPUTED_VALUE"""),2.0)</f>
        <v>2</v>
      </c>
      <c r="I166" s="30">
        <f>IFERROR(__xludf.DUMMYFUNCTION("""COMPUTED_VALUE"""),12.0)</f>
        <v>12</v>
      </c>
      <c r="J166" s="30">
        <f>IFERROR(__xludf.DUMMYFUNCTION("""COMPUTED_VALUE"""),15.0)</f>
        <v>15</v>
      </c>
      <c r="K166" s="30">
        <f>IFERROR(__xludf.DUMMYFUNCTION("""COMPUTED_VALUE"""),5.0)</f>
        <v>5</v>
      </c>
      <c r="L166" s="30">
        <f>IFERROR(__xludf.DUMMYFUNCTION("""COMPUTED_VALUE"""),10.0)</f>
        <v>10</v>
      </c>
      <c r="M166" s="30">
        <f>IFERROR(__xludf.DUMMYFUNCTION("""COMPUTED_VALUE"""),5.0)</f>
        <v>5</v>
      </c>
      <c r="N166" s="30">
        <f>IFERROR(__xludf.DUMMYFUNCTION("""COMPUTED_VALUE"""),12.0)</f>
        <v>12</v>
      </c>
      <c r="O166" s="30">
        <f>IFERROR(__xludf.DUMMYFUNCTION("""COMPUTED_VALUE"""),2.0)</f>
        <v>2</v>
      </c>
      <c r="P166" s="29">
        <f>IFERROR(__xludf.DUMMYFUNCTION("""COMPUTED_VALUE"""),44.0)</f>
        <v>44</v>
      </c>
      <c r="Q166" s="30">
        <f>IFERROR(__xludf.DUMMYFUNCTION("""COMPUTED_VALUE"""),10.0)</f>
        <v>10</v>
      </c>
      <c r="R166" s="30">
        <f>IFERROR(__xludf.DUMMYFUNCTION("""COMPUTED_VALUE"""),10.0)</f>
        <v>10</v>
      </c>
      <c r="S166" s="30">
        <f>IFERROR(__xludf.DUMMYFUNCTION("""COMPUTED_VALUE"""),2.0)</f>
        <v>2</v>
      </c>
      <c r="T166" s="31">
        <f>IFERROR(__xludf.DUMMYFUNCTION("""COMPUTED_VALUE"""),2.0)</f>
        <v>2</v>
      </c>
      <c r="U166" s="29">
        <f>IFERROR(__xludf.DUMMYFUNCTION("""COMPUTED_VALUE"""),0.0)</f>
        <v>0</v>
      </c>
      <c r="V166" s="30">
        <f>IFERROR(__xludf.DUMMYFUNCTION("""COMPUTED_VALUE"""),10.0)</f>
        <v>10</v>
      </c>
      <c r="W166" s="29">
        <f>IFERROR(__xludf.DUMMYFUNCTION("""COMPUTED_VALUE"""),2.0)</f>
        <v>2</v>
      </c>
      <c r="X166" s="30">
        <f>IFERROR(__xludf.DUMMYFUNCTION("""COMPUTED_VALUE"""),1.0)</f>
        <v>1</v>
      </c>
      <c r="Y166" s="30">
        <f>IFERROR(__xludf.DUMMYFUNCTION("""COMPUTED_VALUE"""),3.0)</f>
        <v>3</v>
      </c>
      <c r="Z166" s="30">
        <f>IFERROR(__xludf.DUMMYFUNCTION("""COMPUTED_VALUE"""),7.0)</f>
        <v>7</v>
      </c>
      <c r="AA166" s="30">
        <f>IFERROR(__xludf.DUMMYFUNCTION("""COMPUTED_VALUE"""),2.0)</f>
        <v>2</v>
      </c>
      <c r="AB166" s="30">
        <f>IFERROR(__xludf.DUMMYFUNCTION("""COMPUTED_VALUE"""),2.0)</f>
        <v>2</v>
      </c>
      <c r="AC166" s="31">
        <f>IFERROR(__xludf.DUMMYFUNCTION("""COMPUTED_VALUE"""),5.0)</f>
        <v>5</v>
      </c>
      <c r="AD166" s="29">
        <f>IFERROR(__xludf.DUMMYFUNCTION("""COMPUTED_VALUE"""),0.0)</f>
        <v>0</v>
      </c>
      <c r="AE166" s="30">
        <f>IFERROR(__xludf.DUMMYFUNCTION("""COMPUTED_VALUE"""),5.0)</f>
        <v>5</v>
      </c>
      <c r="AF166" s="30">
        <f>IFERROR(__xludf.DUMMYFUNCTION("""COMPUTED_VALUE"""),2.0)</f>
        <v>2</v>
      </c>
      <c r="AG166" s="30">
        <f>IFERROR(__xludf.DUMMYFUNCTION("""COMPUTED_VALUE"""),3.0)</f>
        <v>3</v>
      </c>
      <c r="AH166" s="30">
        <f>IFERROR(__xludf.DUMMYFUNCTION("""COMPUTED_VALUE"""),0.0)</f>
        <v>0</v>
      </c>
      <c r="AI166" s="31">
        <f>IFERROR(__xludf.DUMMYFUNCTION("""COMPUTED_VALUE"""),5.0)</f>
        <v>5</v>
      </c>
      <c r="AJ166" s="30">
        <f>IFERROR(__xludf.DUMMYFUNCTION("""COMPUTED_VALUE"""),0.0)</f>
        <v>0</v>
      </c>
      <c r="AK166" s="30">
        <f>IFERROR(__xludf.DUMMYFUNCTION("""COMPUTED_VALUE"""),0.0)</f>
        <v>0</v>
      </c>
      <c r="AL166" s="29">
        <f>IFERROR(__xludf.DUMMYFUNCTION("""COMPUTED_VALUE"""),0.0)</f>
        <v>0</v>
      </c>
      <c r="AM166" s="30">
        <f>IFERROR(__xludf.DUMMYFUNCTION("""COMPUTED_VALUE"""),10.0)</f>
        <v>10</v>
      </c>
      <c r="AN166" s="30">
        <f>IFERROR(__xludf.DUMMYFUNCTION("""COMPUTED_VALUE"""),2.0)</f>
        <v>2</v>
      </c>
      <c r="AO166" s="32">
        <f>IFERROR(__xludf.DUMMYFUNCTION("""COMPUTED_VALUE"""),2.0)</f>
        <v>2</v>
      </c>
      <c r="AP166" s="30">
        <f>IFERROR(__xludf.DUMMYFUNCTION("""COMPUTED_VALUE"""),5.0)</f>
        <v>5</v>
      </c>
      <c r="AQ166" s="30">
        <f>IFERROR(__xludf.DUMMYFUNCTION("""COMPUTED_VALUE"""),35.0)</f>
        <v>35</v>
      </c>
      <c r="AR166" s="30">
        <f>IFERROR(__xludf.DUMMYFUNCTION("""COMPUTED_VALUE"""),2.0)</f>
        <v>2</v>
      </c>
      <c r="AS166" s="29">
        <f>IFERROR(__xludf.DUMMYFUNCTION("""COMPUTED_VALUE"""),2.0)</f>
        <v>2</v>
      </c>
      <c r="AT166" s="29">
        <f>IFERROR(__xludf.DUMMYFUNCTION("""COMPUTED_VALUE"""),0.0)</f>
        <v>0</v>
      </c>
    </row>
    <row r="167">
      <c r="A167" s="33" t="str">
        <f>IFERROR(__xludf.DUMMYFUNCTION("""COMPUTED_VALUE"""),"Гоголева Наталья")</f>
        <v>Гоголева Наталья</v>
      </c>
      <c r="B167" s="29">
        <f>IFERROR(__xludf.DUMMYFUNCTION("""COMPUTED_VALUE"""),18.0)</f>
        <v>18</v>
      </c>
      <c r="C167" s="30">
        <f>IFERROR(__xludf.DUMMYFUNCTION("""COMPUTED_VALUE"""),10.0)</f>
        <v>10</v>
      </c>
      <c r="D167" s="30">
        <f>IFERROR(__xludf.DUMMYFUNCTION("""COMPUTED_VALUE"""),4.0)</f>
        <v>4</v>
      </c>
      <c r="E167" s="30">
        <f>IFERROR(__xludf.DUMMYFUNCTION("""COMPUTED_VALUE"""),4.0)</f>
        <v>4</v>
      </c>
      <c r="F167" s="29">
        <f>IFERROR(__xludf.DUMMYFUNCTION("""COMPUTED_VALUE"""),0.0)</f>
        <v>0</v>
      </c>
      <c r="G167" s="30">
        <f>IFERROR(__xludf.DUMMYFUNCTION("""COMPUTED_VALUE"""),10.0)</f>
        <v>10</v>
      </c>
      <c r="H167" s="30">
        <f>IFERROR(__xludf.DUMMYFUNCTION("""COMPUTED_VALUE"""),0.0)</f>
        <v>0</v>
      </c>
      <c r="I167" s="30">
        <f>IFERROR(__xludf.DUMMYFUNCTION("""COMPUTED_VALUE"""),0.0)</f>
        <v>0</v>
      </c>
      <c r="J167" s="30">
        <f>IFERROR(__xludf.DUMMYFUNCTION("""COMPUTED_VALUE"""),4.0)</f>
        <v>4</v>
      </c>
      <c r="K167" s="30">
        <f>IFERROR(__xludf.DUMMYFUNCTION("""COMPUTED_VALUE"""),0.0)</f>
        <v>0</v>
      </c>
      <c r="L167" s="30">
        <f>IFERROR(__xludf.DUMMYFUNCTION("""COMPUTED_VALUE"""),4.0)</f>
        <v>4</v>
      </c>
      <c r="M167" s="30">
        <f>IFERROR(__xludf.DUMMYFUNCTION("""COMPUTED_VALUE"""),0.0)</f>
        <v>0</v>
      </c>
      <c r="N167" s="30">
        <f>IFERROR(__xludf.DUMMYFUNCTION("""COMPUTED_VALUE"""),0.0)</f>
        <v>0</v>
      </c>
      <c r="O167" s="30">
        <f>IFERROR(__xludf.DUMMYFUNCTION("""COMPUTED_VALUE"""),0.0)</f>
        <v>0</v>
      </c>
      <c r="P167" s="29">
        <f>IFERROR(__xludf.DUMMYFUNCTION("""COMPUTED_VALUE"""),0.0)</f>
        <v>0</v>
      </c>
      <c r="Q167" s="30">
        <f>IFERROR(__xludf.DUMMYFUNCTION("""COMPUTED_VALUE"""),10.0)</f>
        <v>10</v>
      </c>
      <c r="R167" s="30">
        <f>IFERROR(__xludf.DUMMYFUNCTION("""COMPUTED_VALUE"""),0.0)</f>
        <v>0</v>
      </c>
      <c r="S167" s="30">
        <f>IFERROR(__xludf.DUMMYFUNCTION("""COMPUTED_VALUE"""),0.0)</f>
        <v>0</v>
      </c>
      <c r="T167" s="31">
        <f>IFERROR(__xludf.DUMMYFUNCTION("""COMPUTED_VALUE"""),0.0)</f>
        <v>0</v>
      </c>
      <c r="U167" s="29">
        <f>IFERROR(__xludf.DUMMYFUNCTION("""COMPUTED_VALUE"""),0.0)</f>
        <v>0</v>
      </c>
      <c r="V167" s="30">
        <f>IFERROR(__xludf.DUMMYFUNCTION("""COMPUTED_VALUE"""),0.0)</f>
        <v>0</v>
      </c>
      <c r="W167" s="29">
        <f>IFERROR(__xludf.DUMMYFUNCTION("""COMPUTED_VALUE"""),0.0)</f>
        <v>0</v>
      </c>
      <c r="X167" s="30">
        <f>IFERROR(__xludf.DUMMYFUNCTION("""COMPUTED_VALUE"""),2.0)</f>
        <v>2</v>
      </c>
      <c r="Y167" s="30">
        <f>IFERROR(__xludf.DUMMYFUNCTION("""COMPUTED_VALUE"""),2.0)</f>
        <v>2</v>
      </c>
      <c r="Z167" s="30">
        <f>IFERROR(__xludf.DUMMYFUNCTION("""COMPUTED_VALUE"""),0.0)</f>
        <v>0</v>
      </c>
      <c r="AA167" s="30">
        <f>IFERROR(__xludf.DUMMYFUNCTION("""COMPUTED_VALUE"""),0.0)</f>
        <v>0</v>
      </c>
      <c r="AB167" s="30">
        <f>IFERROR(__xludf.DUMMYFUNCTION("""COMPUTED_VALUE"""),0.0)</f>
        <v>0</v>
      </c>
      <c r="AC167" s="31">
        <f>IFERROR(__xludf.DUMMYFUNCTION("""COMPUTED_VALUE"""),0.0)</f>
        <v>0</v>
      </c>
      <c r="AD167" s="29">
        <f>IFERROR(__xludf.DUMMYFUNCTION("""COMPUTED_VALUE"""),0.0)</f>
        <v>0</v>
      </c>
      <c r="AE167" s="30">
        <f>IFERROR(__xludf.DUMMYFUNCTION("""COMPUTED_VALUE"""),0.0)</f>
        <v>0</v>
      </c>
      <c r="AF167" s="30">
        <f>IFERROR(__xludf.DUMMYFUNCTION("""COMPUTED_VALUE"""),2.0)</f>
        <v>2</v>
      </c>
      <c r="AG167" s="30">
        <f>IFERROR(__xludf.DUMMYFUNCTION("""COMPUTED_VALUE"""),2.0)</f>
        <v>2</v>
      </c>
      <c r="AH167" s="30">
        <f>IFERROR(__xludf.DUMMYFUNCTION("""COMPUTED_VALUE"""),0.0)</f>
        <v>0</v>
      </c>
      <c r="AI167" s="31">
        <f>IFERROR(__xludf.DUMMYFUNCTION("""COMPUTED_VALUE"""),0.0)</f>
        <v>0</v>
      </c>
      <c r="AJ167" s="30">
        <f>IFERROR(__xludf.DUMMYFUNCTION("""COMPUTED_VALUE"""),0.0)</f>
        <v>0</v>
      </c>
      <c r="AK167" s="30">
        <f>IFERROR(__xludf.DUMMYFUNCTION("""COMPUTED_VALUE"""),0.0)</f>
        <v>0</v>
      </c>
      <c r="AL167" s="29">
        <f>IFERROR(__xludf.DUMMYFUNCTION("""COMPUTED_VALUE"""),0.0)</f>
        <v>0</v>
      </c>
      <c r="AM167" s="30">
        <f>IFERROR(__xludf.DUMMYFUNCTION("""COMPUTED_VALUE"""),0.0)</f>
        <v>0</v>
      </c>
      <c r="AN167" s="30">
        <f>IFERROR(__xludf.DUMMYFUNCTION("""COMPUTED_VALUE"""),0.0)</f>
        <v>0</v>
      </c>
      <c r="AO167" s="32">
        <f>IFERROR(__xludf.DUMMYFUNCTION("""COMPUTED_VALUE"""),0.0)</f>
        <v>0</v>
      </c>
      <c r="AP167" s="30">
        <f>IFERROR(__xludf.DUMMYFUNCTION("""COMPUTED_VALUE"""),0.0)</f>
        <v>0</v>
      </c>
      <c r="AQ167" s="30">
        <f>IFERROR(__xludf.DUMMYFUNCTION("""COMPUTED_VALUE"""),0.0)</f>
        <v>0</v>
      </c>
      <c r="AR167" s="30">
        <f>IFERROR(__xludf.DUMMYFUNCTION("""COMPUTED_VALUE"""),0.0)</f>
        <v>0</v>
      </c>
      <c r="AS167" s="29">
        <f>IFERROR(__xludf.DUMMYFUNCTION("""COMPUTED_VALUE"""),0.0)</f>
        <v>0</v>
      </c>
      <c r="AT167" s="29">
        <f>IFERROR(__xludf.DUMMYFUNCTION("""COMPUTED_VALUE"""),0.0)</f>
        <v>0</v>
      </c>
    </row>
    <row r="168">
      <c r="A168" s="33" t="str">
        <f>IFERROR(__xludf.DUMMYFUNCTION("""COMPUTED_VALUE"""),"Сергеев Валентин")</f>
        <v>Сергеев Валентин</v>
      </c>
      <c r="B168" s="29">
        <f>IFERROR(__xludf.DUMMYFUNCTION("""COMPUTED_VALUE"""),55.0)</f>
        <v>55</v>
      </c>
      <c r="C168" s="30">
        <f>IFERROR(__xludf.DUMMYFUNCTION("""COMPUTED_VALUE"""),20.0)</f>
        <v>20</v>
      </c>
      <c r="D168" s="30">
        <f>IFERROR(__xludf.DUMMYFUNCTION("""COMPUTED_VALUE"""),11.0)</f>
        <v>11</v>
      </c>
      <c r="E168" s="30">
        <f>IFERROR(__xludf.DUMMYFUNCTION("""COMPUTED_VALUE"""),19.0)</f>
        <v>19</v>
      </c>
      <c r="F168" s="29">
        <f>IFERROR(__xludf.DUMMYFUNCTION("""COMPUTED_VALUE"""),5.0)</f>
        <v>5</v>
      </c>
      <c r="G168" s="30">
        <f>IFERROR(__xludf.DUMMYFUNCTION("""COMPUTED_VALUE"""),20.0)</f>
        <v>20</v>
      </c>
      <c r="H168" s="30">
        <f>IFERROR(__xludf.DUMMYFUNCTION("""COMPUTED_VALUE"""),0.0)</f>
        <v>0</v>
      </c>
      <c r="I168" s="30">
        <f>IFERROR(__xludf.DUMMYFUNCTION("""COMPUTED_VALUE"""),10.0)</f>
        <v>10</v>
      </c>
      <c r="J168" s="30">
        <f>IFERROR(__xludf.DUMMYFUNCTION("""COMPUTED_VALUE"""),1.0)</f>
        <v>1</v>
      </c>
      <c r="K168" s="30">
        <f>IFERROR(__xludf.DUMMYFUNCTION("""COMPUTED_VALUE"""),5.0)</f>
        <v>5</v>
      </c>
      <c r="L168" s="30">
        <f>IFERROR(__xludf.DUMMYFUNCTION("""COMPUTED_VALUE"""),9.0)</f>
        <v>9</v>
      </c>
      <c r="M168" s="30">
        <f>IFERROR(__xludf.DUMMYFUNCTION("""COMPUTED_VALUE"""),5.0)</f>
        <v>5</v>
      </c>
      <c r="N168" s="30">
        <f>IFERROR(__xludf.DUMMYFUNCTION("""COMPUTED_VALUE"""),0.0)</f>
        <v>0</v>
      </c>
      <c r="O168" s="30">
        <f>IFERROR(__xludf.DUMMYFUNCTION("""COMPUTED_VALUE"""),0.0)</f>
        <v>0</v>
      </c>
      <c r="P168" s="29">
        <f>IFERROR(__xludf.DUMMYFUNCTION("""COMPUTED_VALUE"""),5.0)</f>
        <v>5</v>
      </c>
      <c r="Q168" s="30">
        <f>IFERROR(__xludf.DUMMYFUNCTION("""COMPUTED_VALUE"""),10.0)</f>
        <v>10</v>
      </c>
      <c r="R168" s="30">
        <f>IFERROR(__xludf.DUMMYFUNCTION("""COMPUTED_VALUE"""),10.0)</f>
        <v>10</v>
      </c>
      <c r="S168" s="30">
        <f>IFERROR(__xludf.DUMMYFUNCTION("""COMPUTED_VALUE"""),0.0)</f>
        <v>0</v>
      </c>
      <c r="T168" s="31">
        <f>IFERROR(__xludf.DUMMYFUNCTION("""COMPUTED_VALUE"""),0.0)</f>
        <v>0</v>
      </c>
      <c r="U168" s="29">
        <f>IFERROR(__xludf.DUMMYFUNCTION("""COMPUTED_VALUE"""),0.0)</f>
        <v>0</v>
      </c>
      <c r="V168" s="30">
        <f>IFERROR(__xludf.DUMMYFUNCTION("""COMPUTED_VALUE"""),10.0)</f>
        <v>10</v>
      </c>
      <c r="W168" s="29">
        <f>IFERROR(__xludf.DUMMYFUNCTION("""COMPUTED_VALUE"""),0.0)</f>
        <v>0</v>
      </c>
      <c r="X168" s="30">
        <f>IFERROR(__xludf.DUMMYFUNCTION("""COMPUTED_VALUE"""),1.0)</f>
        <v>1</v>
      </c>
      <c r="Y168" s="30">
        <f>IFERROR(__xludf.DUMMYFUNCTION("""COMPUTED_VALUE"""),0.0)</f>
        <v>0</v>
      </c>
      <c r="Z168" s="35">
        <f>IFERROR(__xludf.DUMMYFUNCTION("""COMPUTED_VALUE"""),0.0)</f>
        <v>0</v>
      </c>
      <c r="AA168" s="30">
        <f>IFERROR(__xludf.DUMMYFUNCTION("""COMPUTED_VALUE"""),0.0)</f>
        <v>0</v>
      </c>
      <c r="AB168" s="30">
        <f>IFERROR(__xludf.DUMMYFUNCTION("""COMPUTED_VALUE"""),0.0)</f>
        <v>0</v>
      </c>
      <c r="AC168" s="34">
        <f>IFERROR(__xludf.DUMMYFUNCTION("""COMPUTED_VALUE"""),5.0)</f>
        <v>5</v>
      </c>
      <c r="AD168" s="29">
        <f>IFERROR(__xludf.DUMMYFUNCTION("""COMPUTED_VALUE"""),0.0)</f>
        <v>0</v>
      </c>
      <c r="AE168" s="35">
        <f>IFERROR(__xludf.DUMMYFUNCTION("""COMPUTED_VALUE"""),5.0)</f>
        <v>5</v>
      </c>
      <c r="AF168" s="30">
        <f>IFERROR(__xludf.DUMMYFUNCTION("""COMPUTED_VALUE"""),1.0)</f>
        <v>1</v>
      </c>
      <c r="AG168" s="30">
        <f>IFERROR(__xludf.DUMMYFUNCTION("""COMPUTED_VALUE"""),3.0)</f>
        <v>3</v>
      </c>
      <c r="AH168" s="30">
        <f>IFERROR(__xludf.DUMMYFUNCTION("""COMPUTED_VALUE"""),0.0)</f>
        <v>0</v>
      </c>
      <c r="AI168" s="34">
        <f>IFERROR(__xludf.DUMMYFUNCTION("""COMPUTED_VALUE"""),5.0)</f>
        <v>5</v>
      </c>
      <c r="AJ168" s="35">
        <f>IFERROR(__xludf.DUMMYFUNCTION("""COMPUTED_VALUE"""),0.0)</f>
        <v>0</v>
      </c>
      <c r="AK168" s="30">
        <f>IFERROR(__xludf.DUMMYFUNCTION("""COMPUTED_VALUE"""),0.0)</f>
        <v>0</v>
      </c>
      <c r="AL168" s="29">
        <f>IFERROR(__xludf.DUMMYFUNCTION("""COMPUTED_VALUE"""),0.0)</f>
        <v>0</v>
      </c>
      <c r="AM168" s="30">
        <f>IFERROR(__xludf.DUMMYFUNCTION("""COMPUTED_VALUE"""),0.0)</f>
        <v>0</v>
      </c>
      <c r="AN168" s="30">
        <f>IFERROR(__xludf.DUMMYFUNCTION("""COMPUTED_VALUE"""),0.0)</f>
        <v>0</v>
      </c>
      <c r="AO168" s="32">
        <f>IFERROR(__xludf.DUMMYFUNCTION("""COMPUTED_VALUE"""),0.0)</f>
        <v>0</v>
      </c>
      <c r="AP168" s="35">
        <f>IFERROR(__xludf.DUMMYFUNCTION("""COMPUTED_VALUE"""),5.0)</f>
        <v>5</v>
      </c>
      <c r="AQ168" s="35">
        <f>IFERROR(__xludf.DUMMYFUNCTION("""COMPUTED_VALUE"""),0.0)</f>
        <v>0</v>
      </c>
      <c r="AR168" s="30">
        <f>IFERROR(__xludf.DUMMYFUNCTION("""COMPUTED_VALUE"""),0.0)</f>
        <v>0</v>
      </c>
      <c r="AS168" s="29">
        <f>IFERROR(__xludf.DUMMYFUNCTION("""COMPUTED_VALUE"""),0.0)</f>
        <v>0</v>
      </c>
      <c r="AT168" s="29">
        <f>IFERROR(__xludf.DUMMYFUNCTION("""COMPUTED_VALUE"""),0.0)</f>
        <v>0</v>
      </c>
    </row>
    <row r="169">
      <c r="A169" s="33" t="str">
        <f>IFERROR(__xludf.DUMMYFUNCTION("""COMPUTED_VALUE"""),"Горяев Мингиян")</f>
        <v>Горяев Мингиян</v>
      </c>
      <c r="B169" s="29">
        <f>IFERROR(__xludf.DUMMYFUNCTION("""COMPUTED_VALUE"""),116.0)</f>
        <v>116</v>
      </c>
      <c r="C169" s="30">
        <f>IFERROR(__xludf.DUMMYFUNCTION("""COMPUTED_VALUE"""),26.0)</f>
        <v>26</v>
      </c>
      <c r="D169" s="30">
        <f>IFERROR(__xludf.DUMMYFUNCTION("""COMPUTED_VALUE"""),14.0)</f>
        <v>14</v>
      </c>
      <c r="E169" s="30">
        <f>IFERROR(__xludf.DUMMYFUNCTION("""COMPUTED_VALUE"""),29.0)</f>
        <v>29</v>
      </c>
      <c r="F169" s="29">
        <f>IFERROR(__xludf.DUMMYFUNCTION("""COMPUTED_VALUE"""),47.0)</f>
        <v>47</v>
      </c>
      <c r="G169" s="30">
        <f>IFERROR(__xludf.DUMMYFUNCTION("""COMPUTED_VALUE"""),22.0)</f>
        <v>22</v>
      </c>
      <c r="H169" s="30">
        <f>IFERROR(__xludf.DUMMYFUNCTION("""COMPUTED_VALUE"""),4.0)</f>
        <v>4</v>
      </c>
      <c r="I169" s="30">
        <f>IFERROR(__xludf.DUMMYFUNCTION("""COMPUTED_VALUE"""),0.0)</f>
        <v>0</v>
      </c>
      <c r="J169" s="30">
        <f>IFERROR(__xludf.DUMMYFUNCTION("""COMPUTED_VALUE"""),14.0)</f>
        <v>14</v>
      </c>
      <c r="K169" s="30">
        <f>IFERROR(__xludf.DUMMYFUNCTION("""COMPUTED_VALUE"""),2.0)</f>
        <v>2</v>
      </c>
      <c r="L169" s="30">
        <f>IFERROR(__xludf.DUMMYFUNCTION("""COMPUTED_VALUE"""),12.0)</f>
        <v>12</v>
      </c>
      <c r="M169" s="30">
        <f>IFERROR(__xludf.DUMMYFUNCTION("""COMPUTED_VALUE"""),15.0)</f>
        <v>15</v>
      </c>
      <c r="N169" s="30">
        <f>IFERROR(__xludf.DUMMYFUNCTION("""COMPUTED_VALUE"""),2.0)</f>
        <v>2</v>
      </c>
      <c r="O169" s="30">
        <f>IFERROR(__xludf.DUMMYFUNCTION("""COMPUTED_VALUE"""),2.0)</f>
        <v>2</v>
      </c>
      <c r="P169" s="29">
        <f>IFERROR(__xludf.DUMMYFUNCTION("""COMPUTED_VALUE"""),43.0)</f>
        <v>43</v>
      </c>
      <c r="Q169" s="30">
        <f>IFERROR(__xludf.DUMMYFUNCTION("""COMPUTED_VALUE"""),10.0)</f>
        <v>10</v>
      </c>
      <c r="R169" s="30">
        <f>IFERROR(__xludf.DUMMYFUNCTION("""COMPUTED_VALUE"""),10.0)</f>
        <v>10</v>
      </c>
      <c r="S169" s="30">
        <f>IFERROR(__xludf.DUMMYFUNCTION("""COMPUTED_VALUE"""),2.0)</f>
        <v>2</v>
      </c>
      <c r="T169" s="31">
        <f>IFERROR(__xludf.DUMMYFUNCTION("""COMPUTED_VALUE"""),2.0)</f>
        <v>2</v>
      </c>
      <c r="U169" s="29">
        <f>IFERROR(__xludf.DUMMYFUNCTION("""COMPUTED_VALUE"""),2.0)</f>
        <v>2</v>
      </c>
      <c r="V169" s="30">
        <f>IFERROR(__xludf.DUMMYFUNCTION("""COMPUTED_VALUE"""),0.0)</f>
        <v>0</v>
      </c>
      <c r="W169" s="29">
        <f>IFERROR(__xludf.DUMMYFUNCTION("""COMPUTED_VALUE"""),0.0)</f>
        <v>0</v>
      </c>
      <c r="X169" s="30">
        <f>IFERROR(__xludf.DUMMYFUNCTION("""COMPUTED_VALUE"""),2.0)</f>
        <v>2</v>
      </c>
      <c r="Y169" s="30">
        <f>IFERROR(__xludf.DUMMYFUNCTION("""COMPUTED_VALUE"""),2.0)</f>
        <v>2</v>
      </c>
      <c r="Z169" s="35">
        <f>IFERROR(__xludf.DUMMYFUNCTION("""COMPUTED_VALUE"""),6.0)</f>
        <v>6</v>
      </c>
      <c r="AA169" s="30">
        <f>IFERROR(__xludf.DUMMYFUNCTION("""COMPUTED_VALUE"""),2.0)</f>
        <v>2</v>
      </c>
      <c r="AB169" s="30">
        <f>IFERROR(__xludf.DUMMYFUNCTION("""COMPUTED_VALUE"""),2.0)</f>
        <v>2</v>
      </c>
      <c r="AC169" s="34">
        <f>IFERROR(__xludf.DUMMYFUNCTION("""COMPUTED_VALUE"""),0.0)</f>
        <v>0</v>
      </c>
      <c r="AD169" s="29">
        <f>IFERROR(__xludf.DUMMYFUNCTION("""COMPUTED_VALUE"""),2.0)</f>
        <v>2</v>
      </c>
      <c r="AE169" s="35">
        <f>IFERROR(__xludf.DUMMYFUNCTION("""COMPUTED_VALUE"""),5.0)</f>
        <v>5</v>
      </c>
      <c r="AF169" s="30">
        <f>IFERROR(__xludf.DUMMYFUNCTION("""COMPUTED_VALUE"""),2.0)</f>
        <v>2</v>
      </c>
      <c r="AG169" s="30">
        <f>IFERROR(__xludf.DUMMYFUNCTION("""COMPUTED_VALUE"""),3.0)</f>
        <v>3</v>
      </c>
      <c r="AH169" s="30">
        <f>IFERROR(__xludf.DUMMYFUNCTION("""COMPUTED_VALUE"""),2.0)</f>
        <v>2</v>
      </c>
      <c r="AI169" s="34">
        <f>IFERROR(__xludf.DUMMYFUNCTION("""COMPUTED_VALUE"""),5.0)</f>
        <v>5</v>
      </c>
      <c r="AJ169" s="35">
        <f>IFERROR(__xludf.DUMMYFUNCTION("""COMPUTED_VALUE"""),6.0)</f>
        <v>6</v>
      </c>
      <c r="AK169" s="30">
        <f>IFERROR(__xludf.DUMMYFUNCTION("""COMPUTED_VALUE"""),2.0)</f>
        <v>2</v>
      </c>
      <c r="AL169" s="29">
        <f>IFERROR(__xludf.DUMMYFUNCTION("""COMPUTED_VALUE"""),2.0)</f>
        <v>2</v>
      </c>
      <c r="AM169" s="30">
        <f>IFERROR(__xludf.DUMMYFUNCTION("""COMPUTED_VALUE"""),0.0)</f>
        <v>0</v>
      </c>
      <c r="AN169" s="30">
        <f>IFERROR(__xludf.DUMMYFUNCTION("""COMPUTED_VALUE"""),2.0)</f>
        <v>2</v>
      </c>
      <c r="AO169" s="32">
        <f>IFERROR(__xludf.DUMMYFUNCTION("""COMPUTED_VALUE"""),2.0)</f>
        <v>2</v>
      </c>
      <c r="AP169" s="35">
        <f>IFERROR(__xludf.DUMMYFUNCTION("""COMPUTED_VALUE"""),5.0)</f>
        <v>5</v>
      </c>
      <c r="AQ169" s="35">
        <f>IFERROR(__xludf.DUMMYFUNCTION("""COMPUTED_VALUE"""),34.0)</f>
        <v>34</v>
      </c>
      <c r="AR169" s="30">
        <f>IFERROR(__xludf.DUMMYFUNCTION("""COMPUTED_VALUE"""),2.0)</f>
        <v>2</v>
      </c>
      <c r="AS169" s="29">
        <f>IFERROR(__xludf.DUMMYFUNCTION("""COMPUTED_VALUE"""),2.0)</f>
        <v>2</v>
      </c>
      <c r="AT169" s="29">
        <f>IFERROR(__xludf.DUMMYFUNCTION("""COMPUTED_VALUE"""),0.0)</f>
        <v>0</v>
      </c>
    </row>
    <row r="170">
      <c r="A170" s="33" t="str">
        <f>IFERROR(__xludf.DUMMYFUNCTION("""COMPUTED_VALUE"""),"Япаров Анатолий")</f>
        <v>Япаров Анатолий</v>
      </c>
      <c r="B170" s="29">
        <f>IFERROR(__xludf.DUMMYFUNCTION("""COMPUTED_VALUE"""),148.0)</f>
        <v>148</v>
      </c>
      <c r="C170" s="30">
        <f>IFERROR(__xludf.DUMMYFUNCTION("""COMPUTED_VALUE"""),26.0)</f>
        <v>26</v>
      </c>
      <c r="D170" s="30">
        <f>IFERROR(__xludf.DUMMYFUNCTION("""COMPUTED_VALUE"""),24.0)</f>
        <v>24</v>
      </c>
      <c r="E170" s="30">
        <f>IFERROR(__xludf.DUMMYFUNCTION("""COMPUTED_VALUE"""),38.0)</f>
        <v>38</v>
      </c>
      <c r="F170" s="29">
        <f>IFERROR(__xludf.DUMMYFUNCTION("""COMPUTED_VALUE"""),60.0)</f>
        <v>60</v>
      </c>
      <c r="G170" s="30">
        <f>IFERROR(__xludf.DUMMYFUNCTION("""COMPUTED_VALUE"""),22.0)</f>
        <v>22</v>
      </c>
      <c r="H170" s="30">
        <f>IFERROR(__xludf.DUMMYFUNCTION("""COMPUTED_VALUE"""),4.0)</f>
        <v>4</v>
      </c>
      <c r="I170" s="30">
        <f>IFERROR(__xludf.DUMMYFUNCTION("""COMPUTED_VALUE"""),12.0)</f>
        <v>12</v>
      </c>
      <c r="J170" s="30">
        <f>IFERROR(__xludf.DUMMYFUNCTION("""COMPUTED_VALUE"""),12.0)</f>
        <v>12</v>
      </c>
      <c r="K170" s="30">
        <f>IFERROR(__xludf.DUMMYFUNCTION("""COMPUTED_VALUE"""),7.0)</f>
        <v>7</v>
      </c>
      <c r="L170" s="30">
        <f>IFERROR(__xludf.DUMMYFUNCTION("""COMPUTED_VALUE"""),12.0)</f>
        <v>12</v>
      </c>
      <c r="M170" s="30">
        <f>IFERROR(__xludf.DUMMYFUNCTION("""COMPUTED_VALUE"""),19.0)</f>
        <v>19</v>
      </c>
      <c r="N170" s="30">
        <f>IFERROR(__xludf.DUMMYFUNCTION("""COMPUTED_VALUE"""),12.0)</f>
        <v>12</v>
      </c>
      <c r="O170" s="30">
        <f>IFERROR(__xludf.DUMMYFUNCTION("""COMPUTED_VALUE"""),2.0)</f>
        <v>2</v>
      </c>
      <c r="P170" s="29">
        <f>IFERROR(__xludf.DUMMYFUNCTION("""COMPUTED_VALUE"""),46.0)</f>
        <v>46</v>
      </c>
      <c r="Q170" s="30">
        <f>IFERROR(__xludf.DUMMYFUNCTION("""COMPUTED_VALUE"""),10.0)</f>
        <v>10</v>
      </c>
      <c r="R170" s="30">
        <f>IFERROR(__xludf.DUMMYFUNCTION("""COMPUTED_VALUE"""),10.0)</f>
        <v>10</v>
      </c>
      <c r="S170" s="30">
        <f>IFERROR(__xludf.DUMMYFUNCTION("""COMPUTED_VALUE"""),2.0)</f>
        <v>2</v>
      </c>
      <c r="T170" s="31">
        <f>IFERROR(__xludf.DUMMYFUNCTION("""COMPUTED_VALUE"""),2.0)</f>
        <v>2</v>
      </c>
      <c r="U170" s="29">
        <f>IFERROR(__xludf.DUMMYFUNCTION("""COMPUTED_VALUE"""),2.0)</f>
        <v>2</v>
      </c>
      <c r="V170" s="30">
        <f>IFERROR(__xludf.DUMMYFUNCTION("""COMPUTED_VALUE"""),10.0)</f>
        <v>10</v>
      </c>
      <c r="W170" s="29">
        <f>IFERROR(__xludf.DUMMYFUNCTION("""COMPUTED_VALUE"""),2.0)</f>
        <v>2</v>
      </c>
      <c r="X170" s="30">
        <f>IFERROR(__xludf.DUMMYFUNCTION("""COMPUTED_VALUE"""),1.0)</f>
        <v>1</v>
      </c>
      <c r="Y170" s="30">
        <f>IFERROR(__xludf.DUMMYFUNCTION("""COMPUTED_VALUE"""),3.0)</f>
        <v>3</v>
      </c>
      <c r="Z170" s="35">
        <f>IFERROR(__xludf.DUMMYFUNCTION("""COMPUTED_VALUE"""),4.0)</f>
        <v>4</v>
      </c>
      <c r="AA170" s="30">
        <f>IFERROR(__xludf.DUMMYFUNCTION("""COMPUTED_VALUE"""),2.0)</f>
        <v>2</v>
      </c>
      <c r="AB170" s="30">
        <f>IFERROR(__xludf.DUMMYFUNCTION("""COMPUTED_VALUE"""),2.0)</f>
        <v>2</v>
      </c>
      <c r="AC170" s="34">
        <f>IFERROR(__xludf.DUMMYFUNCTION("""COMPUTED_VALUE"""),5.0)</f>
        <v>5</v>
      </c>
      <c r="AD170" s="29">
        <f>IFERROR(__xludf.DUMMYFUNCTION("""COMPUTED_VALUE"""),2.0)</f>
        <v>2</v>
      </c>
      <c r="AE170" s="35">
        <f>IFERROR(__xludf.DUMMYFUNCTION("""COMPUTED_VALUE"""),5.0)</f>
        <v>5</v>
      </c>
      <c r="AF170" s="30">
        <f>IFERROR(__xludf.DUMMYFUNCTION("""COMPUTED_VALUE"""),2.0)</f>
        <v>2</v>
      </c>
      <c r="AG170" s="30">
        <f>IFERROR(__xludf.DUMMYFUNCTION("""COMPUTED_VALUE"""),3.0)</f>
        <v>3</v>
      </c>
      <c r="AH170" s="30">
        <f>IFERROR(__xludf.DUMMYFUNCTION("""COMPUTED_VALUE"""),2.0)</f>
        <v>2</v>
      </c>
      <c r="AI170" s="34">
        <f>IFERROR(__xludf.DUMMYFUNCTION("""COMPUTED_VALUE"""),5.0)</f>
        <v>5</v>
      </c>
      <c r="AJ170" s="35">
        <f>IFERROR(__xludf.DUMMYFUNCTION("""COMPUTED_VALUE"""),10.0)</f>
        <v>10</v>
      </c>
      <c r="AK170" s="30">
        <f>IFERROR(__xludf.DUMMYFUNCTION("""COMPUTED_VALUE"""),2.0)</f>
        <v>2</v>
      </c>
      <c r="AL170" s="29">
        <f>IFERROR(__xludf.DUMMYFUNCTION("""COMPUTED_VALUE"""),2.0)</f>
        <v>2</v>
      </c>
      <c r="AM170" s="30">
        <f>IFERROR(__xludf.DUMMYFUNCTION("""COMPUTED_VALUE"""),10.0)</f>
        <v>10</v>
      </c>
      <c r="AN170" s="30">
        <f>IFERROR(__xludf.DUMMYFUNCTION("""COMPUTED_VALUE"""),2.0)</f>
        <v>2</v>
      </c>
      <c r="AO170" s="32">
        <f>IFERROR(__xludf.DUMMYFUNCTION("""COMPUTED_VALUE"""),2.0)</f>
        <v>2</v>
      </c>
      <c r="AP170" s="35">
        <f>IFERROR(__xludf.DUMMYFUNCTION("""COMPUTED_VALUE"""),5.0)</f>
        <v>5</v>
      </c>
      <c r="AQ170" s="35">
        <f>IFERROR(__xludf.DUMMYFUNCTION("""COMPUTED_VALUE"""),37.0)</f>
        <v>37</v>
      </c>
      <c r="AR170" s="30">
        <f>IFERROR(__xludf.DUMMYFUNCTION("""COMPUTED_VALUE"""),2.0)</f>
        <v>2</v>
      </c>
      <c r="AS170" s="29">
        <f>IFERROR(__xludf.DUMMYFUNCTION("""COMPUTED_VALUE"""),2.0)</f>
        <v>2</v>
      </c>
      <c r="AT170" s="29">
        <f>IFERROR(__xludf.DUMMYFUNCTION("""COMPUTED_VALUE"""),0.0)</f>
        <v>0</v>
      </c>
    </row>
    <row r="171">
      <c r="A171" s="33" t="str">
        <f>IFERROR(__xludf.DUMMYFUNCTION("""COMPUTED_VALUE"""),"Межевикина Наталья")</f>
        <v>Межевикина Наталья</v>
      </c>
      <c r="B171" s="29">
        <f>IFERROR(__xludf.DUMMYFUNCTION("""COMPUTED_VALUE"""),81.0)</f>
        <v>81</v>
      </c>
      <c r="C171" s="30">
        <f>IFERROR(__xludf.DUMMYFUNCTION("""COMPUTED_VALUE"""),20.0)</f>
        <v>20</v>
      </c>
      <c r="D171" s="30">
        <f>IFERROR(__xludf.DUMMYFUNCTION("""COMPUTED_VALUE"""),16.0)</f>
        <v>16</v>
      </c>
      <c r="E171" s="30">
        <f>IFERROR(__xludf.DUMMYFUNCTION("""COMPUTED_VALUE"""),26.0)</f>
        <v>26</v>
      </c>
      <c r="F171" s="29">
        <f>IFERROR(__xludf.DUMMYFUNCTION("""COMPUTED_VALUE"""),19.0)</f>
        <v>19</v>
      </c>
      <c r="G171" s="30">
        <f>IFERROR(__xludf.DUMMYFUNCTION("""COMPUTED_VALUE"""),20.0)</f>
        <v>20</v>
      </c>
      <c r="H171" s="30">
        <f>IFERROR(__xludf.DUMMYFUNCTION("""COMPUTED_VALUE"""),0.0)</f>
        <v>0</v>
      </c>
      <c r="I171" s="30">
        <f>IFERROR(__xludf.DUMMYFUNCTION("""COMPUTED_VALUE"""),10.0)</f>
        <v>10</v>
      </c>
      <c r="J171" s="30">
        <f>IFERROR(__xludf.DUMMYFUNCTION("""COMPUTED_VALUE"""),6.0)</f>
        <v>6</v>
      </c>
      <c r="K171" s="30">
        <f>IFERROR(__xludf.DUMMYFUNCTION("""COMPUTED_VALUE"""),7.0)</f>
        <v>7</v>
      </c>
      <c r="L171" s="30">
        <f>IFERROR(__xludf.DUMMYFUNCTION("""COMPUTED_VALUE"""),10.0)</f>
        <v>10</v>
      </c>
      <c r="M171" s="30">
        <f>IFERROR(__xludf.DUMMYFUNCTION("""COMPUTED_VALUE"""),9.0)</f>
        <v>9</v>
      </c>
      <c r="N171" s="30">
        <f>IFERROR(__xludf.DUMMYFUNCTION("""COMPUTED_VALUE"""),10.0)</f>
        <v>10</v>
      </c>
      <c r="O171" s="30">
        <f>IFERROR(__xludf.DUMMYFUNCTION("""COMPUTED_VALUE"""),0.0)</f>
        <v>0</v>
      </c>
      <c r="P171" s="29">
        <f>IFERROR(__xludf.DUMMYFUNCTION("""COMPUTED_VALUE"""),9.0)</f>
        <v>9</v>
      </c>
      <c r="Q171" s="30">
        <f>IFERROR(__xludf.DUMMYFUNCTION("""COMPUTED_VALUE"""),10.0)</f>
        <v>10</v>
      </c>
      <c r="R171" s="30">
        <f>IFERROR(__xludf.DUMMYFUNCTION("""COMPUTED_VALUE"""),10.0)</f>
        <v>10</v>
      </c>
      <c r="S171" s="30">
        <f>IFERROR(__xludf.DUMMYFUNCTION("""COMPUTED_VALUE"""),0.0)</f>
        <v>0</v>
      </c>
      <c r="T171" s="31">
        <f>IFERROR(__xludf.DUMMYFUNCTION("""COMPUTED_VALUE"""),0.0)</f>
        <v>0</v>
      </c>
      <c r="U171" s="29">
        <f>IFERROR(__xludf.DUMMYFUNCTION("""COMPUTED_VALUE"""),0.0)</f>
        <v>0</v>
      </c>
      <c r="V171" s="30">
        <f>IFERROR(__xludf.DUMMYFUNCTION("""COMPUTED_VALUE"""),10.0)</f>
        <v>10</v>
      </c>
      <c r="W171" s="29">
        <f>IFERROR(__xludf.DUMMYFUNCTION("""COMPUTED_VALUE"""),0.0)</f>
        <v>0</v>
      </c>
      <c r="X171" s="30">
        <f>IFERROR(__xludf.DUMMYFUNCTION("""COMPUTED_VALUE"""),0.0)</f>
        <v>0</v>
      </c>
      <c r="Y171" s="30">
        <f>IFERROR(__xludf.DUMMYFUNCTION("""COMPUTED_VALUE"""),0.0)</f>
        <v>0</v>
      </c>
      <c r="Z171" s="35">
        <f>IFERROR(__xludf.DUMMYFUNCTION("""COMPUTED_VALUE"""),2.0)</f>
        <v>2</v>
      </c>
      <c r="AA171" s="30">
        <f>IFERROR(__xludf.DUMMYFUNCTION("""COMPUTED_VALUE"""),2.0)</f>
        <v>2</v>
      </c>
      <c r="AB171" s="30">
        <f>IFERROR(__xludf.DUMMYFUNCTION("""COMPUTED_VALUE"""),2.0)</f>
        <v>2</v>
      </c>
      <c r="AC171" s="34">
        <f>IFERROR(__xludf.DUMMYFUNCTION("""COMPUTED_VALUE"""),5.0)</f>
        <v>5</v>
      </c>
      <c r="AD171" s="29">
        <f>IFERROR(__xludf.DUMMYFUNCTION("""COMPUTED_VALUE"""),2.0)</f>
        <v>2</v>
      </c>
      <c r="AE171" s="35">
        <f>IFERROR(__xludf.DUMMYFUNCTION("""COMPUTED_VALUE"""),5.0)</f>
        <v>5</v>
      </c>
      <c r="AF171" s="30">
        <f>IFERROR(__xludf.DUMMYFUNCTION("""COMPUTED_VALUE"""),2.0)</f>
        <v>2</v>
      </c>
      <c r="AG171" s="30">
        <f>IFERROR(__xludf.DUMMYFUNCTION("""COMPUTED_VALUE"""),1.0)</f>
        <v>1</v>
      </c>
      <c r="AH171" s="30">
        <f>IFERROR(__xludf.DUMMYFUNCTION("""COMPUTED_VALUE"""),2.0)</f>
        <v>2</v>
      </c>
      <c r="AI171" s="34">
        <f>IFERROR(__xludf.DUMMYFUNCTION("""COMPUTED_VALUE"""),5.0)</f>
        <v>5</v>
      </c>
      <c r="AJ171" s="35">
        <f>IFERROR(__xludf.DUMMYFUNCTION("""COMPUTED_VALUE"""),4.0)</f>
        <v>4</v>
      </c>
      <c r="AK171" s="30">
        <f>IFERROR(__xludf.DUMMYFUNCTION("""COMPUTED_VALUE"""),0.0)</f>
        <v>0</v>
      </c>
      <c r="AL171" s="29">
        <f>IFERROR(__xludf.DUMMYFUNCTION("""COMPUTED_VALUE"""),0.0)</f>
        <v>0</v>
      </c>
      <c r="AM171" s="30">
        <f>IFERROR(__xludf.DUMMYFUNCTION("""COMPUTED_VALUE"""),10.0)</f>
        <v>10</v>
      </c>
      <c r="AN171" s="30">
        <f>IFERROR(__xludf.DUMMYFUNCTION("""COMPUTED_VALUE"""),0.0)</f>
        <v>0</v>
      </c>
      <c r="AO171" s="32">
        <f>IFERROR(__xludf.DUMMYFUNCTION("""COMPUTED_VALUE"""),0.0)</f>
        <v>0</v>
      </c>
      <c r="AP171" s="35">
        <f>IFERROR(__xludf.DUMMYFUNCTION("""COMPUTED_VALUE"""),5.0)</f>
        <v>5</v>
      </c>
      <c r="AQ171" s="35">
        <f>IFERROR(__xludf.DUMMYFUNCTION("""COMPUTED_VALUE"""),0.0)</f>
        <v>0</v>
      </c>
      <c r="AR171" s="30">
        <f>IFERROR(__xludf.DUMMYFUNCTION("""COMPUTED_VALUE"""),2.0)</f>
        <v>2</v>
      </c>
      <c r="AS171" s="29">
        <f>IFERROR(__xludf.DUMMYFUNCTION("""COMPUTED_VALUE"""),2.0)</f>
        <v>2</v>
      </c>
      <c r="AT171" s="29">
        <f>IFERROR(__xludf.DUMMYFUNCTION("""COMPUTED_VALUE"""),0.0)</f>
        <v>0</v>
      </c>
    </row>
    <row r="172">
      <c r="A172" s="33" t="str">
        <f>IFERROR(__xludf.DUMMYFUNCTION("""COMPUTED_VALUE"""),"Воронянская Оксана")</f>
        <v>Воронянская Оксана</v>
      </c>
      <c r="B172" s="29">
        <f>IFERROR(__xludf.DUMMYFUNCTION("""COMPUTED_VALUE"""),94.0)</f>
        <v>94</v>
      </c>
      <c r="C172" s="30">
        <f>IFERROR(__xludf.DUMMYFUNCTION("""COMPUTED_VALUE"""),26.0)</f>
        <v>26</v>
      </c>
      <c r="D172" s="30">
        <f>IFERROR(__xludf.DUMMYFUNCTION("""COMPUTED_VALUE"""),12.0)</f>
        <v>12</v>
      </c>
      <c r="E172" s="30">
        <f>IFERROR(__xludf.DUMMYFUNCTION("""COMPUTED_VALUE"""),19.0)</f>
        <v>19</v>
      </c>
      <c r="F172" s="29">
        <f>IFERROR(__xludf.DUMMYFUNCTION("""COMPUTED_VALUE"""),37.0)</f>
        <v>37</v>
      </c>
      <c r="G172" s="30">
        <f>IFERROR(__xludf.DUMMYFUNCTION("""COMPUTED_VALUE"""),22.0)</f>
        <v>22</v>
      </c>
      <c r="H172" s="30">
        <f>IFERROR(__xludf.DUMMYFUNCTION("""COMPUTED_VALUE"""),4.0)</f>
        <v>4</v>
      </c>
      <c r="I172" s="30">
        <f>IFERROR(__xludf.DUMMYFUNCTION("""COMPUTED_VALUE"""),12.0)</f>
        <v>12</v>
      </c>
      <c r="J172" s="30">
        <f>IFERROR(__xludf.DUMMYFUNCTION("""COMPUTED_VALUE"""),0.0)</f>
        <v>0</v>
      </c>
      <c r="K172" s="30">
        <f>IFERROR(__xludf.DUMMYFUNCTION("""COMPUTED_VALUE"""),5.0)</f>
        <v>5</v>
      </c>
      <c r="L172" s="30">
        <f>IFERROR(__xludf.DUMMYFUNCTION("""COMPUTED_VALUE"""),9.0)</f>
        <v>9</v>
      </c>
      <c r="M172" s="30">
        <f>IFERROR(__xludf.DUMMYFUNCTION("""COMPUTED_VALUE"""),5.0)</f>
        <v>5</v>
      </c>
      <c r="N172" s="30">
        <f>IFERROR(__xludf.DUMMYFUNCTION("""COMPUTED_VALUE"""),0.0)</f>
        <v>0</v>
      </c>
      <c r="O172" s="30">
        <f>IFERROR(__xludf.DUMMYFUNCTION("""COMPUTED_VALUE"""),2.0)</f>
        <v>2</v>
      </c>
      <c r="P172" s="29">
        <f>IFERROR(__xludf.DUMMYFUNCTION("""COMPUTED_VALUE"""),35.0)</f>
        <v>35</v>
      </c>
      <c r="Q172" s="30">
        <f>IFERROR(__xludf.DUMMYFUNCTION("""COMPUTED_VALUE"""),10.0)</f>
        <v>10</v>
      </c>
      <c r="R172" s="30">
        <f>IFERROR(__xludf.DUMMYFUNCTION("""COMPUTED_VALUE"""),10.0)</f>
        <v>10</v>
      </c>
      <c r="S172" s="30">
        <f>IFERROR(__xludf.DUMMYFUNCTION("""COMPUTED_VALUE"""),2.0)</f>
        <v>2</v>
      </c>
      <c r="T172" s="31">
        <f>IFERROR(__xludf.DUMMYFUNCTION("""COMPUTED_VALUE"""),2.0)</f>
        <v>2</v>
      </c>
      <c r="U172" s="29">
        <f>IFERROR(__xludf.DUMMYFUNCTION("""COMPUTED_VALUE"""),2.0)</f>
        <v>2</v>
      </c>
      <c r="V172" s="30">
        <f>IFERROR(__xludf.DUMMYFUNCTION("""COMPUTED_VALUE"""),10.0)</f>
        <v>10</v>
      </c>
      <c r="W172" s="29">
        <f>IFERROR(__xludf.DUMMYFUNCTION("""COMPUTED_VALUE"""),2.0)</f>
        <v>2</v>
      </c>
      <c r="X172" s="30">
        <f>IFERROR(__xludf.DUMMYFUNCTION("""COMPUTED_VALUE"""),0.0)</f>
        <v>0</v>
      </c>
      <c r="Y172" s="30">
        <f>IFERROR(__xludf.DUMMYFUNCTION("""COMPUTED_VALUE"""),0.0)</f>
        <v>0</v>
      </c>
      <c r="Z172" s="35">
        <f>IFERROR(__xludf.DUMMYFUNCTION("""COMPUTED_VALUE"""),0.0)</f>
        <v>0</v>
      </c>
      <c r="AA172" s="30">
        <f>IFERROR(__xludf.DUMMYFUNCTION("""COMPUTED_VALUE"""),0.0)</f>
        <v>0</v>
      </c>
      <c r="AB172" s="30">
        <f>IFERROR(__xludf.DUMMYFUNCTION("""COMPUTED_VALUE"""),0.0)</f>
        <v>0</v>
      </c>
      <c r="AC172" s="34">
        <f>IFERROR(__xludf.DUMMYFUNCTION("""COMPUTED_VALUE"""),5.0)</f>
        <v>5</v>
      </c>
      <c r="AD172" s="29">
        <f>IFERROR(__xludf.DUMMYFUNCTION("""COMPUTED_VALUE"""),0.0)</f>
        <v>0</v>
      </c>
      <c r="AE172" s="35">
        <f>IFERROR(__xludf.DUMMYFUNCTION("""COMPUTED_VALUE"""),5.0)</f>
        <v>5</v>
      </c>
      <c r="AF172" s="30">
        <f>IFERROR(__xludf.DUMMYFUNCTION("""COMPUTED_VALUE"""),2.0)</f>
        <v>2</v>
      </c>
      <c r="AG172" s="30">
        <f>IFERROR(__xludf.DUMMYFUNCTION("""COMPUTED_VALUE"""),2.0)</f>
        <v>2</v>
      </c>
      <c r="AH172" s="30">
        <f>IFERROR(__xludf.DUMMYFUNCTION("""COMPUTED_VALUE"""),0.0)</f>
        <v>0</v>
      </c>
      <c r="AI172" s="34">
        <f>IFERROR(__xludf.DUMMYFUNCTION("""COMPUTED_VALUE"""),5.0)</f>
        <v>5</v>
      </c>
      <c r="AJ172" s="35">
        <f>IFERROR(__xludf.DUMMYFUNCTION("""COMPUTED_VALUE"""),0.0)</f>
        <v>0</v>
      </c>
      <c r="AK172" s="30">
        <f>IFERROR(__xludf.DUMMYFUNCTION("""COMPUTED_VALUE"""),0.0)</f>
        <v>0</v>
      </c>
      <c r="AL172" s="29">
        <f>IFERROR(__xludf.DUMMYFUNCTION("""COMPUTED_VALUE"""),0.0)</f>
        <v>0</v>
      </c>
      <c r="AM172" s="30">
        <f>IFERROR(__xludf.DUMMYFUNCTION("""COMPUTED_VALUE"""),0.0)</f>
        <v>0</v>
      </c>
      <c r="AN172" s="30">
        <f>IFERROR(__xludf.DUMMYFUNCTION("""COMPUTED_VALUE"""),0.0)</f>
        <v>0</v>
      </c>
      <c r="AO172" s="32">
        <f>IFERROR(__xludf.DUMMYFUNCTION("""COMPUTED_VALUE"""),2.0)</f>
        <v>2</v>
      </c>
      <c r="AP172" s="35">
        <f>IFERROR(__xludf.DUMMYFUNCTION("""COMPUTED_VALUE"""),0.0)</f>
        <v>0</v>
      </c>
      <c r="AQ172" s="35">
        <f>IFERROR(__xludf.DUMMYFUNCTION("""COMPUTED_VALUE"""),31.0)</f>
        <v>31</v>
      </c>
      <c r="AR172" s="30">
        <f>IFERROR(__xludf.DUMMYFUNCTION("""COMPUTED_VALUE"""),2.0)</f>
        <v>2</v>
      </c>
      <c r="AS172" s="29">
        <f>IFERROR(__xludf.DUMMYFUNCTION("""COMPUTED_VALUE"""),2.0)</f>
        <v>2</v>
      </c>
      <c r="AT172" s="29">
        <f>IFERROR(__xludf.DUMMYFUNCTION("""COMPUTED_VALUE"""),0.0)</f>
        <v>0</v>
      </c>
    </row>
    <row r="173">
      <c r="A173" s="33" t="str">
        <f>IFERROR(__xludf.DUMMYFUNCTION("""COMPUTED_VALUE"""),"Тюленев Алексей")</f>
        <v>Тюленев Алексей</v>
      </c>
      <c r="B173" s="29">
        <f>IFERROR(__xludf.DUMMYFUNCTION("""COMPUTED_VALUE"""),84.0)</f>
        <v>84</v>
      </c>
      <c r="C173" s="30">
        <f>IFERROR(__xludf.DUMMYFUNCTION("""COMPUTED_VALUE"""),26.0)</f>
        <v>26</v>
      </c>
      <c r="D173" s="30">
        <f>IFERROR(__xludf.DUMMYFUNCTION("""COMPUTED_VALUE"""),5.0)</f>
        <v>5</v>
      </c>
      <c r="E173" s="30">
        <f>IFERROR(__xludf.DUMMYFUNCTION("""COMPUTED_VALUE"""),20.0)</f>
        <v>20</v>
      </c>
      <c r="F173" s="29">
        <f>IFERROR(__xludf.DUMMYFUNCTION("""COMPUTED_VALUE"""),33.0)</f>
        <v>33</v>
      </c>
      <c r="G173" s="30">
        <f>IFERROR(__xludf.DUMMYFUNCTION("""COMPUTED_VALUE"""),22.0)</f>
        <v>22</v>
      </c>
      <c r="H173" s="30">
        <f>IFERROR(__xludf.DUMMYFUNCTION("""COMPUTED_VALUE"""),4.0)</f>
        <v>4</v>
      </c>
      <c r="I173" s="30">
        <f>IFERROR(__xludf.DUMMYFUNCTION("""COMPUTED_VALUE"""),2.0)</f>
        <v>2</v>
      </c>
      <c r="J173" s="30">
        <f>IFERROR(__xludf.DUMMYFUNCTION("""COMPUTED_VALUE"""),3.0)</f>
        <v>3</v>
      </c>
      <c r="K173" s="30">
        <f>IFERROR(__xludf.DUMMYFUNCTION("""COMPUTED_VALUE"""),5.0)</f>
        <v>5</v>
      </c>
      <c r="L173" s="30">
        <f>IFERROR(__xludf.DUMMYFUNCTION("""COMPUTED_VALUE"""),10.0)</f>
        <v>10</v>
      </c>
      <c r="M173" s="30">
        <f>IFERROR(__xludf.DUMMYFUNCTION("""COMPUTED_VALUE"""),5.0)</f>
        <v>5</v>
      </c>
      <c r="N173" s="30">
        <f>IFERROR(__xludf.DUMMYFUNCTION("""COMPUTED_VALUE"""),10.0)</f>
        <v>10</v>
      </c>
      <c r="O173" s="30">
        <f>IFERROR(__xludf.DUMMYFUNCTION("""COMPUTED_VALUE"""),2.0)</f>
        <v>2</v>
      </c>
      <c r="P173" s="29">
        <f>IFERROR(__xludf.DUMMYFUNCTION("""COMPUTED_VALUE"""),21.0)</f>
        <v>21</v>
      </c>
      <c r="Q173" s="30">
        <f>IFERROR(__xludf.DUMMYFUNCTION("""COMPUTED_VALUE"""),10.0)</f>
        <v>10</v>
      </c>
      <c r="R173" s="30">
        <f>IFERROR(__xludf.DUMMYFUNCTION("""COMPUTED_VALUE"""),10.0)</f>
        <v>10</v>
      </c>
      <c r="S173" s="30">
        <f>IFERROR(__xludf.DUMMYFUNCTION("""COMPUTED_VALUE"""),2.0)</f>
        <v>2</v>
      </c>
      <c r="T173" s="31">
        <f>IFERROR(__xludf.DUMMYFUNCTION("""COMPUTED_VALUE"""),2.0)</f>
        <v>2</v>
      </c>
      <c r="U173" s="29">
        <f>IFERROR(__xludf.DUMMYFUNCTION("""COMPUTED_VALUE"""),2.0)</f>
        <v>2</v>
      </c>
      <c r="V173" s="30">
        <f>IFERROR(__xludf.DUMMYFUNCTION("""COMPUTED_VALUE"""),0.0)</f>
        <v>0</v>
      </c>
      <c r="W173" s="29">
        <f>IFERROR(__xludf.DUMMYFUNCTION("""COMPUTED_VALUE"""),2.0)</f>
        <v>2</v>
      </c>
      <c r="X173" s="30">
        <f>IFERROR(__xludf.DUMMYFUNCTION("""COMPUTED_VALUE"""),1.0)</f>
        <v>1</v>
      </c>
      <c r="Y173" s="30">
        <f>IFERROR(__xludf.DUMMYFUNCTION("""COMPUTED_VALUE"""),2.0)</f>
        <v>2</v>
      </c>
      <c r="Z173" s="35">
        <f>IFERROR(__xludf.DUMMYFUNCTION("""COMPUTED_VALUE"""),0.0)</f>
        <v>0</v>
      </c>
      <c r="AA173" s="30">
        <f>IFERROR(__xludf.DUMMYFUNCTION("""COMPUTED_VALUE"""),0.0)</f>
        <v>0</v>
      </c>
      <c r="AB173" s="30">
        <f>IFERROR(__xludf.DUMMYFUNCTION("""COMPUTED_VALUE"""),0.0)</f>
        <v>0</v>
      </c>
      <c r="AC173" s="34">
        <f>IFERROR(__xludf.DUMMYFUNCTION("""COMPUTED_VALUE"""),5.0)</f>
        <v>5</v>
      </c>
      <c r="AD173" s="29">
        <f>IFERROR(__xludf.DUMMYFUNCTION("""COMPUTED_VALUE"""),0.0)</f>
        <v>0</v>
      </c>
      <c r="AE173" s="35">
        <f>IFERROR(__xludf.DUMMYFUNCTION("""COMPUTED_VALUE"""),5.0)</f>
        <v>5</v>
      </c>
      <c r="AF173" s="30">
        <f>IFERROR(__xludf.DUMMYFUNCTION("""COMPUTED_VALUE"""),2.0)</f>
        <v>2</v>
      </c>
      <c r="AG173" s="30">
        <f>IFERROR(__xludf.DUMMYFUNCTION("""COMPUTED_VALUE"""),3.0)</f>
        <v>3</v>
      </c>
      <c r="AH173" s="30">
        <f>IFERROR(__xludf.DUMMYFUNCTION("""COMPUTED_VALUE"""),0.0)</f>
        <v>0</v>
      </c>
      <c r="AI173" s="34">
        <f>IFERROR(__xludf.DUMMYFUNCTION("""COMPUTED_VALUE"""),5.0)</f>
        <v>5</v>
      </c>
      <c r="AJ173" s="35">
        <f>IFERROR(__xludf.DUMMYFUNCTION("""COMPUTED_VALUE"""),0.0)</f>
        <v>0</v>
      </c>
      <c r="AK173" s="30">
        <f>IFERROR(__xludf.DUMMYFUNCTION("""COMPUTED_VALUE"""),0.0)</f>
        <v>0</v>
      </c>
      <c r="AL173" s="29">
        <f>IFERROR(__xludf.DUMMYFUNCTION("""COMPUTED_VALUE"""),0.0)</f>
        <v>0</v>
      </c>
      <c r="AM173" s="30">
        <f>IFERROR(__xludf.DUMMYFUNCTION("""COMPUTED_VALUE"""),10.0)</f>
        <v>10</v>
      </c>
      <c r="AN173" s="30">
        <f>IFERROR(__xludf.DUMMYFUNCTION("""COMPUTED_VALUE"""),0.0)</f>
        <v>0</v>
      </c>
      <c r="AO173" s="32">
        <f>IFERROR(__xludf.DUMMYFUNCTION("""COMPUTED_VALUE"""),2.0)</f>
        <v>2</v>
      </c>
      <c r="AP173" s="35">
        <f>IFERROR(__xludf.DUMMYFUNCTION("""COMPUTED_VALUE"""),0.0)</f>
        <v>0</v>
      </c>
      <c r="AQ173" s="35">
        <f>IFERROR(__xludf.DUMMYFUNCTION("""COMPUTED_VALUE"""),17.0)</f>
        <v>17</v>
      </c>
      <c r="AR173" s="30">
        <f>IFERROR(__xludf.DUMMYFUNCTION("""COMPUTED_VALUE"""),2.0)</f>
        <v>2</v>
      </c>
      <c r="AS173" s="29">
        <f>IFERROR(__xludf.DUMMYFUNCTION("""COMPUTED_VALUE"""),2.0)</f>
        <v>2</v>
      </c>
      <c r="AT173" s="29">
        <f>IFERROR(__xludf.DUMMYFUNCTION("""COMPUTED_VALUE"""),0.0)</f>
        <v>0</v>
      </c>
    </row>
    <row r="174">
      <c r="A174" s="33" t="str">
        <f>IFERROR(__xludf.DUMMYFUNCTION("""COMPUTED_VALUE"""),"Дмитриева Татьяна")</f>
        <v>Дмитриева Татьяна</v>
      </c>
      <c r="B174" s="29">
        <f>IFERROR(__xludf.DUMMYFUNCTION("""COMPUTED_VALUE"""),114.0)</f>
        <v>114</v>
      </c>
      <c r="C174" s="30">
        <f>IFERROR(__xludf.DUMMYFUNCTION("""COMPUTED_VALUE"""),22.0)</f>
        <v>22</v>
      </c>
      <c r="D174" s="30">
        <f>IFERROR(__xludf.DUMMYFUNCTION("""COMPUTED_VALUE"""),20.0)</f>
        <v>20</v>
      </c>
      <c r="E174" s="30">
        <f>IFERROR(__xludf.DUMMYFUNCTION("""COMPUTED_VALUE"""),22.0)</f>
        <v>22</v>
      </c>
      <c r="F174" s="29">
        <f>IFERROR(__xludf.DUMMYFUNCTION("""COMPUTED_VALUE"""),50.0)</f>
        <v>50</v>
      </c>
      <c r="G174" s="30">
        <f>IFERROR(__xludf.DUMMYFUNCTION("""COMPUTED_VALUE"""),22.0)</f>
        <v>22</v>
      </c>
      <c r="H174" s="30">
        <f>IFERROR(__xludf.DUMMYFUNCTION("""COMPUTED_VALUE"""),0.0)</f>
        <v>0</v>
      </c>
      <c r="I174" s="30">
        <f>IFERROR(__xludf.DUMMYFUNCTION("""COMPUTED_VALUE"""),10.0)</f>
        <v>10</v>
      </c>
      <c r="J174" s="30">
        <f>IFERROR(__xludf.DUMMYFUNCTION("""COMPUTED_VALUE"""),10.0)</f>
        <v>10</v>
      </c>
      <c r="K174" s="30">
        <f>IFERROR(__xludf.DUMMYFUNCTION("""COMPUTED_VALUE"""),7.0)</f>
        <v>7</v>
      </c>
      <c r="L174" s="30">
        <f>IFERROR(__xludf.DUMMYFUNCTION("""COMPUTED_VALUE"""),10.0)</f>
        <v>10</v>
      </c>
      <c r="M174" s="30">
        <f>IFERROR(__xludf.DUMMYFUNCTION("""COMPUTED_VALUE"""),5.0)</f>
        <v>5</v>
      </c>
      <c r="N174" s="30">
        <f>IFERROR(__xludf.DUMMYFUNCTION("""COMPUTED_VALUE"""),12.0)</f>
        <v>12</v>
      </c>
      <c r="O174" s="30">
        <f>IFERROR(__xludf.DUMMYFUNCTION("""COMPUTED_VALUE"""),2.0)</f>
        <v>2</v>
      </c>
      <c r="P174" s="29">
        <f>IFERROR(__xludf.DUMMYFUNCTION("""COMPUTED_VALUE"""),36.0)</f>
        <v>36</v>
      </c>
      <c r="Q174" s="30">
        <f>IFERROR(__xludf.DUMMYFUNCTION("""COMPUTED_VALUE"""),10.0)</f>
        <v>10</v>
      </c>
      <c r="R174" s="30">
        <f>IFERROR(__xludf.DUMMYFUNCTION("""COMPUTED_VALUE"""),10.0)</f>
        <v>10</v>
      </c>
      <c r="S174" s="30">
        <f>IFERROR(__xludf.DUMMYFUNCTION("""COMPUTED_VALUE"""),2.0)</f>
        <v>2</v>
      </c>
      <c r="T174" s="31">
        <f>IFERROR(__xludf.DUMMYFUNCTION("""COMPUTED_VALUE"""),0.0)</f>
        <v>0</v>
      </c>
      <c r="U174" s="29">
        <f>IFERROR(__xludf.DUMMYFUNCTION("""COMPUTED_VALUE"""),0.0)</f>
        <v>0</v>
      </c>
      <c r="V174" s="30">
        <f>IFERROR(__xludf.DUMMYFUNCTION("""COMPUTED_VALUE"""),10.0)</f>
        <v>10</v>
      </c>
      <c r="W174" s="29">
        <f>IFERROR(__xludf.DUMMYFUNCTION("""COMPUTED_VALUE"""),0.0)</f>
        <v>0</v>
      </c>
      <c r="X174" s="30">
        <f>IFERROR(__xludf.DUMMYFUNCTION("""COMPUTED_VALUE"""),2.0)</f>
        <v>2</v>
      </c>
      <c r="Y174" s="30">
        <f>IFERROR(__xludf.DUMMYFUNCTION("""COMPUTED_VALUE"""),2.0)</f>
        <v>2</v>
      </c>
      <c r="Z174" s="35">
        <f>IFERROR(__xludf.DUMMYFUNCTION("""COMPUTED_VALUE"""),4.0)</f>
        <v>4</v>
      </c>
      <c r="AA174" s="30">
        <f>IFERROR(__xludf.DUMMYFUNCTION("""COMPUTED_VALUE"""),0.0)</f>
        <v>0</v>
      </c>
      <c r="AB174" s="30">
        <f>IFERROR(__xludf.DUMMYFUNCTION("""COMPUTED_VALUE"""),2.0)</f>
        <v>2</v>
      </c>
      <c r="AC174" s="34">
        <f>IFERROR(__xludf.DUMMYFUNCTION("""COMPUTED_VALUE"""),5.0)</f>
        <v>5</v>
      </c>
      <c r="AD174" s="29">
        <f>IFERROR(__xludf.DUMMYFUNCTION("""COMPUTED_VALUE"""),2.0)</f>
        <v>2</v>
      </c>
      <c r="AE174" s="35">
        <f>IFERROR(__xludf.DUMMYFUNCTION("""COMPUTED_VALUE"""),5.0)</f>
        <v>5</v>
      </c>
      <c r="AF174" s="30">
        <f>IFERROR(__xludf.DUMMYFUNCTION("""COMPUTED_VALUE"""),2.0)</f>
        <v>2</v>
      </c>
      <c r="AG174" s="30">
        <f>IFERROR(__xludf.DUMMYFUNCTION("""COMPUTED_VALUE"""),3.0)</f>
        <v>3</v>
      </c>
      <c r="AH174" s="30">
        <f>IFERROR(__xludf.DUMMYFUNCTION("""COMPUTED_VALUE"""),0.0)</f>
        <v>0</v>
      </c>
      <c r="AI174" s="34">
        <f>IFERROR(__xludf.DUMMYFUNCTION("""COMPUTED_VALUE"""),5.0)</f>
        <v>5</v>
      </c>
      <c r="AJ174" s="35">
        <f>IFERROR(__xludf.DUMMYFUNCTION("""COMPUTED_VALUE"""),0.0)</f>
        <v>0</v>
      </c>
      <c r="AK174" s="30">
        <f>IFERROR(__xludf.DUMMYFUNCTION("""COMPUTED_VALUE"""),0.0)</f>
        <v>0</v>
      </c>
      <c r="AL174" s="29">
        <f>IFERROR(__xludf.DUMMYFUNCTION("""COMPUTED_VALUE"""),0.0)</f>
        <v>0</v>
      </c>
      <c r="AM174" s="30">
        <f>IFERROR(__xludf.DUMMYFUNCTION("""COMPUTED_VALUE"""),10.0)</f>
        <v>10</v>
      </c>
      <c r="AN174" s="30">
        <f>IFERROR(__xludf.DUMMYFUNCTION("""COMPUTED_VALUE"""),2.0)</f>
        <v>2</v>
      </c>
      <c r="AO174" s="32">
        <f>IFERROR(__xludf.DUMMYFUNCTION("""COMPUTED_VALUE"""),2.0)</f>
        <v>2</v>
      </c>
      <c r="AP174" s="35">
        <f>IFERROR(__xludf.DUMMYFUNCTION("""COMPUTED_VALUE"""),5.0)</f>
        <v>5</v>
      </c>
      <c r="AQ174" s="35">
        <f>IFERROR(__xludf.DUMMYFUNCTION("""COMPUTED_VALUE"""),27.0)</f>
        <v>27</v>
      </c>
      <c r="AR174" s="30">
        <f>IFERROR(__xludf.DUMMYFUNCTION("""COMPUTED_VALUE"""),2.0)</f>
        <v>2</v>
      </c>
      <c r="AS174" s="29">
        <f>IFERROR(__xludf.DUMMYFUNCTION("""COMPUTED_VALUE"""),2.0)</f>
        <v>2</v>
      </c>
      <c r="AT174" s="29">
        <f>IFERROR(__xludf.DUMMYFUNCTION("""COMPUTED_VALUE"""),0.0)</f>
        <v>0</v>
      </c>
    </row>
    <row r="175">
      <c r="A175" s="33" t="str">
        <f>IFERROR(__xludf.DUMMYFUNCTION("""COMPUTED_VALUE"""),"Ладнюк Елена")</f>
        <v>Ладнюк Елена</v>
      </c>
      <c r="B175" s="29">
        <f>IFERROR(__xludf.DUMMYFUNCTION("""COMPUTED_VALUE"""),129.0)</f>
        <v>129</v>
      </c>
      <c r="C175" s="30">
        <f>IFERROR(__xludf.DUMMYFUNCTION("""COMPUTED_VALUE"""),26.0)</f>
        <v>26</v>
      </c>
      <c r="D175" s="30">
        <f>IFERROR(__xludf.DUMMYFUNCTION("""COMPUTED_VALUE"""),26.0)</f>
        <v>26</v>
      </c>
      <c r="E175" s="30">
        <f>IFERROR(__xludf.DUMMYFUNCTION("""COMPUTED_VALUE"""),30.0)</f>
        <v>30</v>
      </c>
      <c r="F175" s="29">
        <f>IFERROR(__xludf.DUMMYFUNCTION("""COMPUTED_VALUE"""),47.0)</f>
        <v>47</v>
      </c>
      <c r="G175" s="30">
        <f>IFERROR(__xludf.DUMMYFUNCTION("""COMPUTED_VALUE"""),22.0)</f>
        <v>22</v>
      </c>
      <c r="H175" s="30">
        <f>IFERROR(__xludf.DUMMYFUNCTION("""COMPUTED_VALUE"""),4.0)</f>
        <v>4</v>
      </c>
      <c r="I175" s="30">
        <f>IFERROR(__xludf.DUMMYFUNCTION("""COMPUTED_VALUE"""),12.0)</f>
        <v>12</v>
      </c>
      <c r="J175" s="30">
        <f>IFERROR(__xludf.DUMMYFUNCTION("""COMPUTED_VALUE"""),14.0)</f>
        <v>14</v>
      </c>
      <c r="K175" s="30">
        <f>IFERROR(__xludf.DUMMYFUNCTION("""COMPUTED_VALUE"""),7.0)</f>
        <v>7</v>
      </c>
      <c r="L175" s="30">
        <f>IFERROR(__xludf.DUMMYFUNCTION("""COMPUTED_VALUE"""),12.0)</f>
        <v>12</v>
      </c>
      <c r="M175" s="30">
        <f>IFERROR(__xludf.DUMMYFUNCTION("""COMPUTED_VALUE"""),11.0)</f>
        <v>11</v>
      </c>
      <c r="N175" s="30">
        <f>IFERROR(__xludf.DUMMYFUNCTION("""COMPUTED_VALUE"""),12.0)</f>
        <v>12</v>
      </c>
      <c r="O175" s="30">
        <f>IFERROR(__xludf.DUMMYFUNCTION("""COMPUTED_VALUE"""),2.0)</f>
        <v>2</v>
      </c>
      <c r="P175" s="29">
        <f>IFERROR(__xludf.DUMMYFUNCTION("""COMPUTED_VALUE"""),33.0)</f>
        <v>33</v>
      </c>
      <c r="Q175" s="30">
        <f>IFERROR(__xludf.DUMMYFUNCTION("""COMPUTED_VALUE"""),10.0)</f>
        <v>10</v>
      </c>
      <c r="R175" s="30">
        <f>IFERROR(__xludf.DUMMYFUNCTION("""COMPUTED_VALUE"""),10.0)</f>
        <v>10</v>
      </c>
      <c r="S175" s="30">
        <f>IFERROR(__xludf.DUMMYFUNCTION("""COMPUTED_VALUE"""),2.0)</f>
        <v>2</v>
      </c>
      <c r="T175" s="31">
        <f>IFERROR(__xludf.DUMMYFUNCTION("""COMPUTED_VALUE"""),2.0)</f>
        <v>2</v>
      </c>
      <c r="U175" s="29">
        <f>IFERROR(__xludf.DUMMYFUNCTION("""COMPUTED_VALUE"""),2.0)</f>
        <v>2</v>
      </c>
      <c r="V175" s="30">
        <f>IFERROR(__xludf.DUMMYFUNCTION("""COMPUTED_VALUE"""),10.0)</f>
        <v>10</v>
      </c>
      <c r="W175" s="29">
        <f>IFERROR(__xludf.DUMMYFUNCTION("""COMPUTED_VALUE"""),2.0)</f>
        <v>2</v>
      </c>
      <c r="X175" s="30">
        <f>IFERROR(__xludf.DUMMYFUNCTION("""COMPUTED_VALUE"""),2.0)</f>
        <v>2</v>
      </c>
      <c r="Y175" s="30">
        <f>IFERROR(__xludf.DUMMYFUNCTION("""COMPUTED_VALUE"""),3.0)</f>
        <v>3</v>
      </c>
      <c r="Z175" s="35">
        <f>IFERROR(__xludf.DUMMYFUNCTION("""COMPUTED_VALUE"""),5.0)</f>
        <v>5</v>
      </c>
      <c r="AA175" s="30">
        <f>IFERROR(__xludf.DUMMYFUNCTION("""COMPUTED_VALUE"""),2.0)</f>
        <v>2</v>
      </c>
      <c r="AB175" s="30">
        <f>IFERROR(__xludf.DUMMYFUNCTION("""COMPUTED_VALUE"""),2.0)</f>
        <v>2</v>
      </c>
      <c r="AC175" s="34">
        <f>IFERROR(__xludf.DUMMYFUNCTION("""COMPUTED_VALUE"""),5.0)</f>
        <v>5</v>
      </c>
      <c r="AD175" s="29">
        <f>IFERROR(__xludf.DUMMYFUNCTION("""COMPUTED_VALUE"""),2.0)</f>
        <v>2</v>
      </c>
      <c r="AE175" s="35">
        <f>IFERROR(__xludf.DUMMYFUNCTION("""COMPUTED_VALUE"""),5.0)</f>
        <v>5</v>
      </c>
      <c r="AF175" s="30">
        <f>IFERROR(__xludf.DUMMYFUNCTION("""COMPUTED_VALUE"""),2.0)</f>
        <v>2</v>
      </c>
      <c r="AG175" s="30">
        <f>IFERROR(__xludf.DUMMYFUNCTION("""COMPUTED_VALUE"""),3.0)</f>
        <v>3</v>
      </c>
      <c r="AH175" s="30">
        <f>IFERROR(__xludf.DUMMYFUNCTION("""COMPUTED_VALUE"""),2.0)</f>
        <v>2</v>
      </c>
      <c r="AI175" s="34">
        <f>IFERROR(__xludf.DUMMYFUNCTION("""COMPUTED_VALUE"""),5.0)</f>
        <v>5</v>
      </c>
      <c r="AJ175" s="35">
        <f>IFERROR(__xludf.DUMMYFUNCTION("""COMPUTED_VALUE"""),2.0)</f>
        <v>2</v>
      </c>
      <c r="AK175" s="30">
        <f>IFERROR(__xludf.DUMMYFUNCTION("""COMPUTED_VALUE"""),2.0)</f>
        <v>2</v>
      </c>
      <c r="AL175" s="29">
        <f>IFERROR(__xludf.DUMMYFUNCTION("""COMPUTED_VALUE"""),2.0)</f>
        <v>2</v>
      </c>
      <c r="AM175" s="30">
        <f>IFERROR(__xludf.DUMMYFUNCTION("""COMPUTED_VALUE"""),10.0)</f>
        <v>10</v>
      </c>
      <c r="AN175" s="30">
        <f>IFERROR(__xludf.DUMMYFUNCTION("""COMPUTED_VALUE"""),2.0)</f>
        <v>2</v>
      </c>
      <c r="AO175" s="32">
        <f>IFERROR(__xludf.DUMMYFUNCTION("""COMPUTED_VALUE"""),2.0)</f>
        <v>2</v>
      </c>
      <c r="AP175" s="35">
        <f>IFERROR(__xludf.DUMMYFUNCTION("""COMPUTED_VALUE"""),5.0)</f>
        <v>5</v>
      </c>
      <c r="AQ175" s="35">
        <f>IFERROR(__xludf.DUMMYFUNCTION("""COMPUTED_VALUE"""),24.0)</f>
        <v>24</v>
      </c>
      <c r="AR175" s="30">
        <f>IFERROR(__xludf.DUMMYFUNCTION("""COMPUTED_VALUE"""),2.0)</f>
        <v>2</v>
      </c>
      <c r="AS175" s="29">
        <f>IFERROR(__xludf.DUMMYFUNCTION("""COMPUTED_VALUE"""),2.0)</f>
        <v>2</v>
      </c>
      <c r="AT175" s="29">
        <f>IFERROR(__xludf.DUMMYFUNCTION("""COMPUTED_VALUE"""),0.0)</f>
        <v>0</v>
      </c>
    </row>
    <row r="176">
      <c r="A176" s="33" t="str">
        <f>IFERROR(__xludf.DUMMYFUNCTION("""COMPUTED_VALUE"""),"Сотник Мария")</f>
        <v>Сотник Мария</v>
      </c>
      <c r="B176" s="29">
        <f>IFERROR(__xludf.DUMMYFUNCTION("""COMPUTED_VALUE"""),137.0)</f>
        <v>137</v>
      </c>
      <c r="C176" s="30">
        <f>IFERROR(__xludf.DUMMYFUNCTION("""COMPUTED_VALUE"""),22.0)</f>
        <v>22</v>
      </c>
      <c r="D176" s="30">
        <f>IFERROR(__xludf.DUMMYFUNCTION("""COMPUTED_VALUE"""),25.0)</f>
        <v>25</v>
      </c>
      <c r="E176" s="30">
        <f>IFERROR(__xludf.DUMMYFUNCTION("""COMPUTED_VALUE"""),37.0)</f>
        <v>37</v>
      </c>
      <c r="F176" s="29">
        <f>IFERROR(__xludf.DUMMYFUNCTION("""COMPUTED_VALUE"""),53.0)</f>
        <v>53</v>
      </c>
      <c r="G176" s="30">
        <f>IFERROR(__xludf.DUMMYFUNCTION("""COMPUTED_VALUE"""),22.0)</f>
        <v>22</v>
      </c>
      <c r="H176" s="30">
        <f>IFERROR(__xludf.DUMMYFUNCTION("""COMPUTED_VALUE"""),0.0)</f>
        <v>0</v>
      </c>
      <c r="I176" s="30">
        <f>IFERROR(__xludf.DUMMYFUNCTION("""COMPUTED_VALUE"""),12.0)</f>
        <v>12</v>
      </c>
      <c r="J176" s="30">
        <f>IFERROR(__xludf.DUMMYFUNCTION("""COMPUTED_VALUE"""),13.0)</f>
        <v>13</v>
      </c>
      <c r="K176" s="30">
        <f>IFERROR(__xludf.DUMMYFUNCTION("""COMPUTED_VALUE"""),7.0)</f>
        <v>7</v>
      </c>
      <c r="L176" s="30">
        <f>IFERROR(__xludf.DUMMYFUNCTION("""COMPUTED_VALUE"""),12.0)</f>
        <v>12</v>
      </c>
      <c r="M176" s="30">
        <f>IFERROR(__xludf.DUMMYFUNCTION("""COMPUTED_VALUE"""),18.0)</f>
        <v>18</v>
      </c>
      <c r="N176" s="30">
        <f>IFERROR(__xludf.DUMMYFUNCTION("""COMPUTED_VALUE"""),12.0)</f>
        <v>12</v>
      </c>
      <c r="O176" s="30">
        <f>IFERROR(__xludf.DUMMYFUNCTION("""COMPUTED_VALUE"""),2.0)</f>
        <v>2</v>
      </c>
      <c r="P176" s="29">
        <f>IFERROR(__xludf.DUMMYFUNCTION("""COMPUTED_VALUE"""),39.0)</f>
        <v>39</v>
      </c>
      <c r="Q176" s="30">
        <f>IFERROR(__xludf.DUMMYFUNCTION("""COMPUTED_VALUE"""),10.0)</f>
        <v>10</v>
      </c>
      <c r="R176" s="30">
        <f>IFERROR(__xludf.DUMMYFUNCTION("""COMPUTED_VALUE"""),10.0)</f>
        <v>10</v>
      </c>
      <c r="S176" s="30">
        <f>IFERROR(__xludf.DUMMYFUNCTION("""COMPUTED_VALUE"""),2.0)</f>
        <v>2</v>
      </c>
      <c r="T176" s="31">
        <f>IFERROR(__xludf.DUMMYFUNCTION("""COMPUTED_VALUE"""),0.0)</f>
        <v>0</v>
      </c>
      <c r="U176" s="29">
        <f>IFERROR(__xludf.DUMMYFUNCTION("""COMPUTED_VALUE"""),0.0)</f>
        <v>0</v>
      </c>
      <c r="V176" s="30">
        <f>IFERROR(__xludf.DUMMYFUNCTION("""COMPUTED_VALUE"""),10.0)</f>
        <v>10</v>
      </c>
      <c r="W176" s="29">
        <f>IFERROR(__xludf.DUMMYFUNCTION("""COMPUTED_VALUE"""),2.0)</f>
        <v>2</v>
      </c>
      <c r="X176" s="30">
        <f>IFERROR(__xludf.DUMMYFUNCTION("""COMPUTED_VALUE"""),2.0)</f>
        <v>2</v>
      </c>
      <c r="Y176" s="30">
        <f>IFERROR(__xludf.DUMMYFUNCTION("""COMPUTED_VALUE"""),3.0)</f>
        <v>3</v>
      </c>
      <c r="Z176" s="35">
        <f>IFERROR(__xludf.DUMMYFUNCTION("""COMPUTED_VALUE"""),4.0)</f>
        <v>4</v>
      </c>
      <c r="AA176" s="30">
        <f>IFERROR(__xludf.DUMMYFUNCTION("""COMPUTED_VALUE"""),2.0)</f>
        <v>2</v>
      </c>
      <c r="AB176" s="30">
        <f>IFERROR(__xludf.DUMMYFUNCTION("""COMPUTED_VALUE"""),2.0)</f>
        <v>2</v>
      </c>
      <c r="AC176" s="34">
        <f>IFERROR(__xludf.DUMMYFUNCTION("""COMPUTED_VALUE"""),5.0)</f>
        <v>5</v>
      </c>
      <c r="AD176" s="29">
        <f>IFERROR(__xludf.DUMMYFUNCTION("""COMPUTED_VALUE"""),2.0)</f>
        <v>2</v>
      </c>
      <c r="AE176" s="35">
        <f>IFERROR(__xludf.DUMMYFUNCTION("""COMPUTED_VALUE"""),5.0)</f>
        <v>5</v>
      </c>
      <c r="AF176" s="30">
        <f>IFERROR(__xludf.DUMMYFUNCTION("""COMPUTED_VALUE"""),2.0)</f>
        <v>2</v>
      </c>
      <c r="AG176" s="30">
        <f>IFERROR(__xludf.DUMMYFUNCTION("""COMPUTED_VALUE"""),3.0)</f>
        <v>3</v>
      </c>
      <c r="AH176" s="30">
        <f>IFERROR(__xludf.DUMMYFUNCTION("""COMPUTED_VALUE"""),2.0)</f>
        <v>2</v>
      </c>
      <c r="AI176" s="34">
        <f>IFERROR(__xludf.DUMMYFUNCTION("""COMPUTED_VALUE"""),5.0)</f>
        <v>5</v>
      </c>
      <c r="AJ176" s="35">
        <f>IFERROR(__xludf.DUMMYFUNCTION("""COMPUTED_VALUE"""),9.0)</f>
        <v>9</v>
      </c>
      <c r="AK176" s="30">
        <f>IFERROR(__xludf.DUMMYFUNCTION("""COMPUTED_VALUE"""),2.0)</f>
        <v>2</v>
      </c>
      <c r="AL176" s="29">
        <f>IFERROR(__xludf.DUMMYFUNCTION("""COMPUTED_VALUE"""),2.0)</f>
        <v>2</v>
      </c>
      <c r="AM176" s="30">
        <f>IFERROR(__xludf.DUMMYFUNCTION("""COMPUTED_VALUE"""),10.0)</f>
        <v>10</v>
      </c>
      <c r="AN176" s="30">
        <f>IFERROR(__xludf.DUMMYFUNCTION("""COMPUTED_VALUE"""),2.0)</f>
        <v>2</v>
      </c>
      <c r="AO176" s="32">
        <f>IFERROR(__xludf.DUMMYFUNCTION("""COMPUTED_VALUE"""),2.0)</f>
        <v>2</v>
      </c>
      <c r="AP176" s="35">
        <f>IFERROR(__xludf.DUMMYFUNCTION("""COMPUTED_VALUE"""),5.0)</f>
        <v>5</v>
      </c>
      <c r="AQ176" s="35">
        <f>IFERROR(__xludf.DUMMYFUNCTION("""COMPUTED_VALUE"""),30.0)</f>
        <v>30</v>
      </c>
      <c r="AR176" s="30">
        <f>IFERROR(__xludf.DUMMYFUNCTION("""COMPUTED_VALUE"""),2.0)</f>
        <v>2</v>
      </c>
      <c r="AS176" s="29">
        <f>IFERROR(__xludf.DUMMYFUNCTION("""COMPUTED_VALUE"""),2.0)</f>
        <v>2</v>
      </c>
      <c r="AT176" s="29">
        <f>IFERROR(__xludf.DUMMYFUNCTION("""COMPUTED_VALUE"""),0.0)</f>
        <v>0</v>
      </c>
    </row>
    <row r="177">
      <c r="A177" s="33" t="str">
        <f>IFERROR(__xludf.DUMMYFUNCTION("""COMPUTED_VALUE"""),"Марамыгина Земфира")</f>
        <v>Марамыгина Земфира</v>
      </c>
      <c r="B177" s="29">
        <f>IFERROR(__xludf.DUMMYFUNCTION("""COMPUTED_VALUE"""),112.0)</f>
        <v>112</v>
      </c>
      <c r="C177" s="30">
        <f>IFERROR(__xludf.DUMMYFUNCTION("""COMPUTED_VALUE"""),26.0)</f>
        <v>26</v>
      </c>
      <c r="D177" s="30">
        <f>IFERROR(__xludf.DUMMYFUNCTION("""COMPUTED_VALUE"""),12.0)</f>
        <v>12</v>
      </c>
      <c r="E177" s="30">
        <f>IFERROR(__xludf.DUMMYFUNCTION("""COMPUTED_VALUE"""),15.0)</f>
        <v>15</v>
      </c>
      <c r="F177" s="29">
        <f>IFERROR(__xludf.DUMMYFUNCTION("""COMPUTED_VALUE"""),59.0)</f>
        <v>59</v>
      </c>
      <c r="G177" s="30">
        <f>IFERROR(__xludf.DUMMYFUNCTION("""COMPUTED_VALUE"""),22.0)</f>
        <v>22</v>
      </c>
      <c r="H177" s="30">
        <f>IFERROR(__xludf.DUMMYFUNCTION("""COMPUTED_VALUE"""),4.0)</f>
        <v>4</v>
      </c>
      <c r="I177" s="30">
        <f>IFERROR(__xludf.DUMMYFUNCTION("""COMPUTED_VALUE"""),2.0)</f>
        <v>2</v>
      </c>
      <c r="J177" s="30">
        <f>IFERROR(__xludf.DUMMYFUNCTION("""COMPUTED_VALUE"""),10.0)</f>
        <v>10</v>
      </c>
      <c r="K177" s="30">
        <f>IFERROR(__xludf.DUMMYFUNCTION("""COMPUTED_VALUE"""),0.0)</f>
        <v>0</v>
      </c>
      <c r="L177" s="30">
        <f>IFERROR(__xludf.DUMMYFUNCTION("""COMPUTED_VALUE"""),10.0)</f>
        <v>10</v>
      </c>
      <c r="M177" s="30">
        <f>IFERROR(__xludf.DUMMYFUNCTION("""COMPUTED_VALUE"""),5.0)</f>
        <v>5</v>
      </c>
      <c r="N177" s="30">
        <f>IFERROR(__xludf.DUMMYFUNCTION("""COMPUTED_VALUE"""),12.0)</f>
        <v>12</v>
      </c>
      <c r="O177" s="30">
        <f>IFERROR(__xludf.DUMMYFUNCTION("""COMPUTED_VALUE"""),2.0)</f>
        <v>2</v>
      </c>
      <c r="P177" s="29">
        <f>IFERROR(__xludf.DUMMYFUNCTION("""COMPUTED_VALUE"""),45.0)</f>
        <v>45</v>
      </c>
      <c r="Q177" s="30">
        <f>IFERROR(__xludf.DUMMYFUNCTION("""COMPUTED_VALUE"""),10.0)</f>
        <v>10</v>
      </c>
      <c r="R177" s="30">
        <f>IFERROR(__xludf.DUMMYFUNCTION("""COMPUTED_VALUE"""),10.0)</f>
        <v>10</v>
      </c>
      <c r="S177" s="30">
        <f>IFERROR(__xludf.DUMMYFUNCTION("""COMPUTED_VALUE"""),2.0)</f>
        <v>2</v>
      </c>
      <c r="T177" s="31">
        <f>IFERROR(__xludf.DUMMYFUNCTION("""COMPUTED_VALUE"""),2.0)</f>
        <v>2</v>
      </c>
      <c r="U177" s="29">
        <f>IFERROR(__xludf.DUMMYFUNCTION("""COMPUTED_VALUE"""),2.0)</f>
        <v>2</v>
      </c>
      <c r="V177" s="30">
        <f>IFERROR(__xludf.DUMMYFUNCTION("""COMPUTED_VALUE"""),0.0)</f>
        <v>0</v>
      </c>
      <c r="W177" s="29">
        <f>IFERROR(__xludf.DUMMYFUNCTION("""COMPUTED_VALUE"""),2.0)</f>
        <v>2</v>
      </c>
      <c r="X177" s="30">
        <f>IFERROR(__xludf.DUMMYFUNCTION("""COMPUTED_VALUE"""),2.0)</f>
        <v>2</v>
      </c>
      <c r="Y177" s="30">
        <f>IFERROR(__xludf.DUMMYFUNCTION("""COMPUTED_VALUE"""),3.0)</f>
        <v>3</v>
      </c>
      <c r="Z177" s="35">
        <f>IFERROR(__xludf.DUMMYFUNCTION("""COMPUTED_VALUE"""),5.0)</f>
        <v>5</v>
      </c>
      <c r="AA177" s="30">
        <f>IFERROR(__xludf.DUMMYFUNCTION("""COMPUTED_VALUE"""),0.0)</f>
        <v>0</v>
      </c>
      <c r="AB177" s="30">
        <f>IFERROR(__xludf.DUMMYFUNCTION("""COMPUTED_VALUE"""),0.0)</f>
        <v>0</v>
      </c>
      <c r="AC177" s="34">
        <f>IFERROR(__xludf.DUMMYFUNCTION("""COMPUTED_VALUE"""),0.0)</f>
        <v>0</v>
      </c>
      <c r="AD177" s="29">
        <f>IFERROR(__xludf.DUMMYFUNCTION("""COMPUTED_VALUE"""),0.0)</f>
        <v>0</v>
      </c>
      <c r="AE177" s="35">
        <f>IFERROR(__xludf.DUMMYFUNCTION("""COMPUTED_VALUE"""),5.0)</f>
        <v>5</v>
      </c>
      <c r="AF177" s="30">
        <f>IFERROR(__xludf.DUMMYFUNCTION("""COMPUTED_VALUE"""),2.0)</f>
        <v>2</v>
      </c>
      <c r="AG177" s="30">
        <f>IFERROR(__xludf.DUMMYFUNCTION("""COMPUTED_VALUE"""),3.0)</f>
        <v>3</v>
      </c>
      <c r="AH177" s="30">
        <f>IFERROR(__xludf.DUMMYFUNCTION("""COMPUTED_VALUE"""),0.0)</f>
        <v>0</v>
      </c>
      <c r="AI177" s="34">
        <f>IFERROR(__xludf.DUMMYFUNCTION("""COMPUTED_VALUE"""),5.0)</f>
        <v>5</v>
      </c>
      <c r="AJ177" s="35">
        <f>IFERROR(__xludf.DUMMYFUNCTION("""COMPUTED_VALUE"""),0.0)</f>
        <v>0</v>
      </c>
      <c r="AK177" s="30">
        <f>IFERROR(__xludf.DUMMYFUNCTION("""COMPUTED_VALUE"""),0.0)</f>
        <v>0</v>
      </c>
      <c r="AL177" s="29">
        <f>IFERROR(__xludf.DUMMYFUNCTION("""COMPUTED_VALUE"""),0.0)</f>
        <v>0</v>
      </c>
      <c r="AM177" s="30">
        <f>IFERROR(__xludf.DUMMYFUNCTION("""COMPUTED_VALUE"""),10.0)</f>
        <v>10</v>
      </c>
      <c r="AN177" s="30">
        <f>IFERROR(__xludf.DUMMYFUNCTION("""COMPUTED_VALUE"""),2.0)</f>
        <v>2</v>
      </c>
      <c r="AO177" s="32">
        <f>IFERROR(__xludf.DUMMYFUNCTION("""COMPUTED_VALUE"""),2.0)</f>
        <v>2</v>
      </c>
      <c r="AP177" s="35">
        <f>IFERROR(__xludf.DUMMYFUNCTION("""COMPUTED_VALUE"""),5.0)</f>
        <v>5</v>
      </c>
      <c r="AQ177" s="35">
        <f>IFERROR(__xludf.DUMMYFUNCTION("""COMPUTED_VALUE"""),36.0)</f>
        <v>36</v>
      </c>
      <c r="AR177" s="30">
        <f>IFERROR(__xludf.DUMMYFUNCTION("""COMPUTED_VALUE"""),2.0)</f>
        <v>2</v>
      </c>
      <c r="AS177" s="29">
        <f>IFERROR(__xludf.DUMMYFUNCTION("""COMPUTED_VALUE"""),2.0)</f>
        <v>2</v>
      </c>
      <c r="AT177" s="29">
        <f>IFERROR(__xludf.DUMMYFUNCTION("""COMPUTED_VALUE"""),0.0)</f>
        <v>0</v>
      </c>
    </row>
    <row r="178">
      <c r="A178" s="33" t="str">
        <f>IFERROR(__xludf.DUMMYFUNCTION("""COMPUTED_VALUE"""),"Кривобоков Артем")</f>
        <v>Кривобоков Артем</v>
      </c>
      <c r="B178" s="29">
        <f>IFERROR(__xludf.DUMMYFUNCTION("""COMPUTED_VALUE"""),71.0)</f>
        <v>71</v>
      </c>
      <c r="C178" s="30">
        <f>IFERROR(__xludf.DUMMYFUNCTION("""COMPUTED_VALUE"""),26.0)</f>
        <v>26</v>
      </c>
      <c r="D178" s="30">
        <f>IFERROR(__xludf.DUMMYFUNCTION("""COMPUTED_VALUE"""),12.0)</f>
        <v>12</v>
      </c>
      <c r="E178" s="30">
        <f>IFERROR(__xludf.DUMMYFUNCTION("""COMPUTED_VALUE"""),26.0)</f>
        <v>26</v>
      </c>
      <c r="F178" s="29">
        <f>IFERROR(__xludf.DUMMYFUNCTION("""COMPUTED_VALUE"""),7.0)</f>
        <v>7</v>
      </c>
      <c r="G178" s="30">
        <f>IFERROR(__xludf.DUMMYFUNCTION("""COMPUTED_VALUE"""),22.0)</f>
        <v>22</v>
      </c>
      <c r="H178" s="30">
        <f>IFERROR(__xludf.DUMMYFUNCTION("""COMPUTED_VALUE"""),4.0)</f>
        <v>4</v>
      </c>
      <c r="I178" s="30">
        <f>IFERROR(__xludf.DUMMYFUNCTION("""COMPUTED_VALUE"""),2.0)</f>
        <v>2</v>
      </c>
      <c r="J178" s="30">
        <f>IFERROR(__xludf.DUMMYFUNCTION("""COMPUTED_VALUE"""),10.0)</f>
        <v>10</v>
      </c>
      <c r="K178" s="30">
        <f>IFERROR(__xludf.DUMMYFUNCTION("""COMPUTED_VALUE"""),7.0)</f>
        <v>7</v>
      </c>
      <c r="L178" s="30">
        <f>IFERROR(__xludf.DUMMYFUNCTION("""COMPUTED_VALUE"""),7.0)</f>
        <v>7</v>
      </c>
      <c r="M178" s="30">
        <f>IFERROR(__xludf.DUMMYFUNCTION("""COMPUTED_VALUE"""),12.0)</f>
        <v>12</v>
      </c>
      <c r="N178" s="30">
        <f>IFERROR(__xludf.DUMMYFUNCTION("""COMPUTED_VALUE"""),0.0)</f>
        <v>0</v>
      </c>
      <c r="O178" s="30">
        <f>IFERROR(__xludf.DUMMYFUNCTION("""COMPUTED_VALUE"""),0.0)</f>
        <v>0</v>
      </c>
      <c r="P178" s="29">
        <f>IFERROR(__xludf.DUMMYFUNCTION("""COMPUTED_VALUE"""),7.0)</f>
        <v>7</v>
      </c>
      <c r="Q178" s="30">
        <f>IFERROR(__xludf.DUMMYFUNCTION("""COMPUTED_VALUE"""),10.0)</f>
        <v>10</v>
      </c>
      <c r="R178" s="30">
        <f>IFERROR(__xludf.DUMMYFUNCTION("""COMPUTED_VALUE"""),10.0)</f>
        <v>10</v>
      </c>
      <c r="S178" s="30">
        <f>IFERROR(__xludf.DUMMYFUNCTION("""COMPUTED_VALUE"""),2.0)</f>
        <v>2</v>
      </c>
      <c r="T178" s="31">
        <f>IFERROR(__xludf.DUMMYFUNCTION("""COMPUTED_VALUE"""),2.0)</f>
        <v>2</v>
      </c>
      <c r="U178" s="29">
        <f>IFERROR(__xludf.DUMMYFUNCTION("""COMPUTED_VALUE"""),2.0)</f>
        <v>2</v>
      </c>
      <c r="V178" s="30">
        <f>IFERROR(__xludf.DUMMYFUNCTION("""COMPUTED_VALUE"""),0.0)</f>
        <v>0</v>
      </c>
      <c r="W178" s="29">
        <f>IFERROR(__xludf.DUMMYFUNCTION("""COMPUTED_VALUE"""),2.0)</f>
        <v>2</v>
      </c>
      <c r="X178" s="30">
        <f>IFERROR(__xludf.DUMMYFUNCTION("""COMPUTED_VALUE"""),2.0)</f>
        <v>2</v>
      </c>
      <c r="Y178" s="30">
        <f>IFERROR(__xludf.DUMMYFUNCTION("""COMPUTED_VALUE"""),2.0)</f>
        <v>2</v>
      </c>
      <c r="Z178" s="35">
        <f>IFERROR(__xludf.DUMMYFUNCTION("""COMPUTED_VALUE"""),2.0)</f>
        <v>2</v>
      </c>
      <c r="AA178" s="30">
        <f>IFERROR(__xludf.DUMMYFUNCTION("""COMPUTED_VALUE"""),2.0)</f>
        <v>2</v>
      </c>
      <c r="AB178" s="30">
        <f>IFERROR(__xludf.DUMMYFUNCTION("""COMPUTED_VALUE"""),2.0)</f>
        <v>2</v>
      </c>
      <c r="AC178" s="34">
        <f>IFERROR(__xludf.DUMMYFUNCTION("""COMPUTED_VALUE"""),5.0)</f>
        <v>5</v>
      </c>
      <c r="AD178" s="29">
        <f>IFERROR(__xludf.DUMMYFUNCTION("""COMPUTED_VALUE"""),2.0)</f>
        <v>2</v>
      </c>
      <c r="AE178" s="35">
        <f>IFERROR(__xludf.DUMMYFUNCTION("""COMPUTED_VALUE"""),5.0)</f>
        <v>5</v>
      </c>
      <c r="AF178" s="30">
        <f>IFERROR(__xludf.DUMMYFUNCTION("""COMPUTED_VALUE"""),0.0)</f>
        <v>0</v>
      </c>
      <c r="AG178" s="30">
        <f>IFERROR(__xludf.DUMMYFUNCTION("""COMPUTED_VALUE"""),0.0)</f>
        <v>0</v>
      </c>
      <c r="AH178" s="30">
        <f>IFERROR(__xludf.DUMMYFUNCTION("""COMPUTED_VALUE"""),2.0)</f>
        <v>2</v>
      </c>
      <c r="AI178" s="34">
        <f>IFERROR(__xludf.DUMMYFUNCTION("""COMPUTED_VALUE"""),5.0)</f>
        <v>5</v>
      </c>
      <c r="AJ178" s="35">
        <f>IFERROR(__xludf.DUMMYFUNCTION("""COMPUTED_VALUE"""),3.0)</f>
        <v>3</v>
      </c>
      <c r="AK178" s="30">
        <f>IFERROR(__xludf.DUMMYFUNCTION("""COMPUTED_VALUE"""),2.0)</f>
        <v>2</v>
      </c>
      <c r="AL178" s="29">
        <f>IFERROR(__xludf.DUMMYFUNCTION("""COMPUTED_VALUE"""),2.0)</f>
        <v>2</v>
      </c>
      <c r="AM178" s="30">
        <f>IFERROR(__xludf.DUMMYFUNCTION("""COMPUTED_VALUE"""),0.0)</f>
        <v>0</v>
      </c>
      <c r="AN178" s="30">
        <f>IFERROR(__xludf.DUMMYFUNCTION("""COMPUTED_VALUE"""),0.0)</f>
        <v>0</v>
      </c>
      <c r="AO178" s="32">
        <f>IFERROR(__xludf.DUMMYFUNCTION("""COMPUTED_VALUE"""),0.0)</f>
        <v>0</v>
      </c>
      <c r="AP178" s="35">
        <f>IFERROR(__xludf.DUMMYFUNCTION("""COMPUTED_VALUE"""),5.0)</f>
        <v>5</v>
      </c>
      <c r="AQ178" s="35">
        <f>IFERROR(__xludf.DUMMYFUNCTION("""COMPUTED_VALUE"""),0.0)</f>
        <v>0</v>
      </c>
      <c r="AR178" s="30">
        <f>IFERROR(__xludf.DUMMYFUNCTION("""COMPUTED_VALUE"""),2.0)</f>
        <v>2</v>
      </c>
      <c r="AS178" s="29">
        <f>IFERROR(__xludf.DUMMYFUNCTION("""COMPUTED_VALUE"""),0.0)</f>
        <v>0</v>
      </c>
      <c r="AT178" s="29">
        <f>IFERROR(__xludf.DUMMYFUNCTION("""COMPUTED_VALUE"""),0.0)</f>
        <v>0</v>
      </c>
    </row>
    <row r="179">
      <c r="A179" s="33" t="str">
        <f>IFERROR(__xludf.DUMMYFUNCTION("""COMPUTED_VALUE"""),"Потапова Нина")</f>
        <v>Потапова Нина</v>
      </c>
      <c r="B179" s="29">
        <f>IFERROR(__xludf.DUMMYFUNCTION("""COMPUTED_VALUE"""),89.0)</f>
        <v>89</v>
      </c>
      <c r="C179" s="30">
        <f>IFERROR(__xludf.DUMMYFUNCTION("""COMPUTED_VALUE"""),26.0)</f>
        <v>26</v>
      </c>
      <c r="D179" s="30">
        <f>IFERROR(__xludf.DUMMYFUNCTION("""COMPUTED_VALUE"""),20.0)</f>
        <v>20</v>
      </c>
      <c r="E179" s="30">
        <f>IFERROR(__xludf.DUMMYFUNCTION("""COMPUTED_VALUE"""),15.0)</f>
        <v>15</v>
      </c>
      <c r="F179" s="29">
        <f>IFERROR(__xludf.DUMMYFUNCTION("""COMPUTED_VALUE"""),28.0)</f>
        <v>28</v>
      </c>
      <c r="G179" s="30">
        <f>IFERROR(__xludf.DUMMYFUNCTION("""COMPUTED_VALUE"""),22.0)</f>
        <v>22</v>
      </c>
      <c r="H179" s="30">
        <f>IFERROR(__xludf.DUMMYFUNCTION("""COMPUTED_VALUE"""),4.0)</f>
        <v>4</v>
      </c>
      <c r="I179" s="30">
        <f>IFERROR(__xludf.DUMMYFUNCTION("""COMPUTED_VALUE"""),12.0)</f>
        <v>12</v>
      </c>
      <c r="J179" s="30">
        <f>IFERROR(__xludf.DUMMYFUNCTION("""COMPUTED_VALUE"""),8.0)</f>
        <v>8</v>
      </c>
      <c r="K179" s="30">
        <f>IFERROR(__xludf.DUMMYFUNCTION("""COMPUTED_VALUE"""),5.0)</f>
        <v>5</v>
      </c>
      <c r="L179" s="30">
        <f>IFERROR(__xludf.DUMMYFUNCTION("""COMPUTED_VALUE"""),10.0)</f>
        <v>10</v>
      </c>
      <c r="M179" s="30">
        <f>IFERROR(__xludf.DUMMYFUNCTION("""COMPUTED_VALUE"""),0.0)</f>
        <v>0</v>
      </c>
      <c r="N179" s="30">
        <f>IFERROR(__xludf.DUMMYFUNCTION("""COMPUTED_VALUE"""),0.0)</f>
        <v>0</v>
      </c>
      <c r="O179" s="30">
        <f>IFERROR(__xludf.DUMMYFUNCTION("""COMPUTED_VALUE"""),2.0)</f>
        <v>2</v>
      </c>
      <c r="P179" s="29">
        <f>IFERROR(__xludf.DUMMYFUNCTION("""COMPUTED_VALUE"""),26.0)</f>
        <v>26</v>
      </c>
      <c r="Q179" s="30">
        <f>IFERROR(__xludf.DUMMYFUNCTION("""COMPUTED_VALUE"""),10.0)</f>
        <v>10</v>
      </c>
      <c r="R179" s="30">
        <f>IFERROR(__xludf.DUMMYFUNCTION("""COMPUTED_VALUE"""),10.0)</f>
        <v>10</v>
      </c>
      <c r="S179" s="30">
        <f>IFERROR(__xludf.DUMMYFUNCTION("""COMPUTED_VALUE"""),2.0)</f>
        <v>2</v>
      </c>
      <c r="T179" s="31">
        <f>IFERROR(__xludf.DUMMYFUNCTION("""COMPUTED_VALUE"""),2.0)</f>
        <v>2</v>
      </c>
      <c r="U179" s="29">
        <f>IFERROR(__xludf.DUMMYFUNCTION("""COMPUTED_VALUE"""),2.0)</f>
        <v>2</v>
      </c>
      <c r="V179" s="30">
        <f>IFERROR(__xludf.DUMMYFUNCTION("""COMPUTED_VALUE"""),10.0)</f>
        <v>10</v>
      </c>
      <c r="W179" s="29">
        <f>IFERROR(__xludf.DUMMYFUNCTION("""COMPUTED_VALUE"""),2.0)</f>
        <v>2</v>
      </c>
      <c r="X179" s="30">
        <f>IFERROR(__xludf.DUMMYFUNCTION("""COMPUTED_VALUE"""),2.0)</f>
        <v>2</v>
      </c>
      <c r="Y179" s="30">
        <f>IFERROR(__xludf.DUMMYFUNCTION("""COMPUTED_VALUE"""),3.0)</f>
        <v>3</v>
      </c>
      <c r="Z179" s="35">
        <f>IFERROR(__xludf.DUMMYFUNCTION("""COMPUTED_VALUE"""),3.0)</f>
        <v>3</v>
      </c>
      <c r="AA179" s="30">
        <f>IFERROR(__xludf.DUMMYFUNCTION("""COMPUTED_VALUE"""),0.0)</f>
        <v>0</v>
      </c>
      <c r="AB179" s="30">
        <f>IFERROR(__xludf.DUMMYFUNCTION("""COMPUTED_VALUE"""),0.0)</f>
        <v>0</v>
      </c>
      <c r="AC179" s="34">
        <f>IFERROR(__xludf.DUMMYFUNCTION("""COMPUTED_VALUE"""),5.0)</f>
        <v>5</v>
      </c>
      <c r="AD179" s="29">
        <f>IFERROR(__xludf.DUMMYFUNCTION("""COMPUTED_VALUE"""),0.0)</f>
        <v>0</v>
      </c>
      <c r="AE179" s="35">
        <f>IFERROR(__xludf.DUMMYFUNCTION("""COMPUTED_VALUE"""),5.0)</f>
        <v>5</v>
      </c>
      <c r="AF179" s="30">
        <f>IFERROR(__xludf.DUMMYFUNCTION("""COMPUTED_VALUE"""),2.0)</f>
        <v>2</v>
      </c>
      <c r="AG179" s="30">
        <f>IFERROR(__xludf.DUMMYFUNCTION("""COMPUTED_VALUE"""),3.0)</f>
        <v>3</v>
      </c>
      <c r="AH179" s="30">
        <f>IFERROR(__xludf.DUMMYFUNCTION("""COMPUTED_VALUE"""),0.0)</f>
        <v>0</v>
      </c>
      <c r="AI179" s="34">
        <f>IFERROR(__xludf.DUMMYFUNCTION("""COMPUTED_VALUE"""),0.0)</f>
        <v>0</v>
      </c>
      <c r="AJ179" s="35">
        <f>IFERROR(__xludf.DUMMYFUNCTION("""COMPUTED_VALUE"""),0.0)</f>
        <v>0</v>
      </c>
      <c r="AK179" s="30">
        <f>IFERROR(__xludf.DUMMYFUNCTION("""COMPUTED_VALUE"""),0.0)</f>
        <v>0</v>
      </c>
      <c r="AL179" s="29">
        <f>IFERROR(__xludf.DUMMYFUNCTION("""COMPUTED_VALUE"""),0.0)</f>
        <v>0</v>
      </c>
      <c r="AM179" s="30">
        <f>IFERROR(__xludf.DUMMYFUNCTION("""COMPUTED_VALUE"""),0.0)</f>
        <v>0</v>
      </c>
      <c r="AN179" s="30">
        <f>IFERROR(__xludf.DUMMYFUNCTION("""COMPUTED_VALUE"""),0.0)</f>
        <v>0</v>
      </c>
      <c r="AO179" s="32">
        <f>IFERROR(__xludf.DUMMYFUNCTION("""COMPUTED_VALUE"""),2.0)</f>
        <v>2</v>
      </c>
      <c r="AP179" s="35">
        <f>IFERROR(__xludf.DUMMYFUNCTION("""COMPUTED_VALUE"""),0.0)</f>
        <v>0</v>
      </c>
      <c r="AQ179" s="35">
        <f>IFERROR(__xludf.DUMMYFUNCTION("""COMPUTED_VALUE"""),22.0)</f>
        <v>22</v>
      </c>
      <c r="AR179" s="30">
        <f>IFERROR(__xludf.DUMMYFUNCTION("""COMPUTED_VALUE"""),2.0)</f>
        <v>2</v>
      </c>
      <c r="AS179" s="29">
        <f>IFERROR(__xludf.DUMMYFUNCTION("""COMPUTED_VALUE"""),2.0)</f>
        <v>2</v>
      </c>
      <c r="AT179" s="29">
        <f>IFERROR(__xludf.DUMMYFUNCTION("""COMPUTED_VALUE"""),0.0)</f>
        <v>0</v>
      </c>
    </row>
    <row r="180">
      <c r="A180" s="33" t="str">
        <f>IFERROR(__xludf.DUMMYFUNCTION("""COMPUTED_VALUE"""),"Ахмарова Алина")</f>
        <v>Ахмарова Алина</v>
      </c>
      <c r="B180" s="29">
        <f>IFERROR(__xludf.DUMMYFUNCTION("""COMPUTED_VALUE"""),125.0)</f>
        <v>125</v>
      </c>
      <c r="C180" s="30">
        <f>IFERROR(__xludf.DUMMYFUNCTION("""COMPUTED_VALUE"""),26.0)</f>
        <v>26</v>
      </c>
      <c r="D180" s="30">
        <f>IFERROR(__xludf.DUMMYFUNCTION("""COMPUTED_VALUE"""),23.0)</f>
        <v>23</v>
      </c>
      <c r="E180" s="30">
        <f>IFERROR(__xludf.DUMMYFUNCTION("""COMPUTED_VALUE"""),33.0)</f>
        <v>33</v>
      </c>
      <c r="F180" s="29">
        <f>IFERROR(__xludf.DUMMYFUNCTION("""COMPUTED_VALUE"""),43.0)</f>
        <v>43</v>
      </c>
      <c r="G180" s="30">
        <f>IFERROR(__xludf.DUMMYFUNCTION("""COMPUTED_VALUE"""),22.0)</f>
        <v>22</v>
      </c>
      <c r="H180" s="30">
        <f>IFERROR(__xludf.DUMMYFUNCTION("""COMPUTED_VALUE"""),4.0)</f>
        <v>4</v>
      </c>
      <c r="I180" s="30">
        <f>IFERROR(__xludf.DUMMYFUNCTION("""COMPUTED_VALUE"""),12.0)</f>
        <v>12</v>
      </c>
      <c r="J180" s="30">
        <f>IFERROR(__xludf.DUMMYFUNCTION("""COMPUTED_VALUE"""),11.0)</f>
        <v>11</v>
      </c>
      <c r="K180" s="30">
        <f>IFERROR(__xludf.DUMMYFUNCTION("""COMPUTED_VALUE"""),7.0)</f>
        <v>7</v>
      </c>
      <c r="L180" s="30">
        <f>IFERROR(__xludf.DUMMYFUNCTION("""COMPUTED_VALUE"""),11.0)</f>
        <v>11</v>
      </c>
      <c r="M180" s="30">
        <f>IFERROR(__xludf.DUMMYFUNCTION("""COMPUTED_VALUE"""),15.0)</f>
        <v>15</v>
      </c>
      <c r="N180" s="30">
        <f>IFERROR(__xludf.DUMMYFUNCTION("""COMPUTED_VALUE"""),12.0)</f>
        <v>12</v>
      </c>
      <c r="O180" s="30">
        <f>IFERROR(__xludf.DUMMYFUNCTION("""COMPUTED_VALUE"""),2.0)</f>
        <v>2</v>
      </c>
      <c r="P180" s="29">
        <f>IFERROR(__xludf.DUMMYFUNCTION("""COMPUTED_VALUE"""),29.0)</f>
        <v>29</v>
      </c>
      <c r="Q180" s="30">
        <f>IFERROR(__xludf.DUMMYFUNCTION("""COMPUTED_VALUE"""),10.0)</f>
        <v>10</v>
      </c>
      <c r="R180" s="30">
        <f>IFERROR(__xludf.DUMMYFUNCTION("""COMPUTED_VALUE"""),10.0)</f>
        <v>10</v>
      </c>
      <c r="S180" s="30">
        <f>IFERROR(__xludf.DUMMYFUNCTION("""COMPUTED_VALUE"""),2.0)</f>
        <v>2</v>
      </c>
      <c r="T180" s="31">
        <f>IFERROR(__xludf.DUMMYFUNCTION("""COMPUTED_VALUE"""),2.0)</f>
        <v>2</v>
      </c>
      <c r="U180" s="29">
        <f>IFERROR(__xludf.DUMMYFUNCTION("""COMPUTED_VALUE"""),2.0)</f>
        <v>2</v>
      </c>
      <c r="V180" s="30">
        <f>IFERROR(__xludf.DUMMYFUNCTION("""COMPUTED_VALUE"""),10.0)</f>
        <v>10</v>
      </c>
      <c r="W180" s="29">
        <f>IFERROR(__xludf.DUMMYFUNCTION("""COMPUTED_VALUE"""),2.0)</f>
        <v>2</v>
      </c>
      <c r="X180" s="30">
        <f>IFERROR(__xludf.DUMMYFUNCTION("""COMPUTED_VALUE"""),0.0)</f>
        <v>0</v>
      </c>
      <c r="Y180" s="30">
        <f>IFERROR(__xludf.DUMMYFUNCTION("""COMPUTED_VALUE"""),0.0)</f>
        <v>0</v>
      </c>
      <c r="Z180" s="35">
        <f>IFERROR(__xludf.DUMMYFUNCTION("""COMPUTED_VALUE"""),7.0)</f>
        <v>7</v>
      </c>
      <c r="AA180" s="30">
        <f>IFERROR(__xludf.DUMMYFUNCTION("""COMPUTED_VALUE"""),2.0)</f>
        <v>2</v>
      </c>
      <c r="AB180" s="30">
        <f>IFERROR(__xludf.DUMMYFUNCTION("""COMPUTED_VALUE"""),2.0)</f>
        <v>2</v>
      </c>
      <c r="AC180" s="34">
        <f>IFERROR(__xludf.DUMMYFUNCTION("""COMPUTED_VALUE"""),5.0)</f>
        <v>5</v>
      </c>
      <c r="AD180" s="29">
        <f>IFERROR(__xludf.DUMMYFUNCTION("""COMPUTED_VALUE"""),2.0)</f>
        <v>2</v>
      </c>
      <c r="AE180" s="35">
        <f>IFERROR(__xludf.DUMMYFUNCTION("""COMPUTED_VALUE"""),5.0)</f>
        <v>5</v>
      </c>
      <c r="AF180" s="30">
        <f>IFERROR(__xludf.DUMMYFUNCTION("""COMPUTED_VALUE"""),2.0)</f>
        <v>2</v>
      </c>
      <c r="AG180" s="30">
        <f>IFERROR(__xludf.DUMMYFUNCTION("""COMPUTED_VALUE"""),2.0)</f>
        <v>2</v>
      </c>
      <c r="AH180" s="30">
        <f>IFERROR(__xludf.DUMMYFUNCTION("""COMPUTED_VALUE"""),2.0)</f>
        <v>2</v>
      </c>
      <c r="AI180" s="34">
        <f>IFERROR(__xludf.DUMMYFUNCTION("""COMPUTED_VALUE"""),5.0)</f>
        <v>5</v>
      </c>
      <c r="AJ180" s="35">
        <f>IFERROR(__xludf.DUMMYFUNCTION("""COMPUTED_VALUE"""),6.0)</f>
        <v>6</v>
      </c>
      <c r="AK180" s="30">
        <f>IFERROR(__xludf.DUMMYFUNCTION("""COMPUTED_VALUE"""),2.0)</f>
        <v>2</v>
      </c>
      <c r="AL180" s="29">
        <f>IFERROR(__xludf.DUMMYFUNCTION("""COMPUTED_VALUE"""),2.0)</f>
        <v>2</v>
      </c>
      <c r="AM180" s="30">
        <f>IFERROR(__xludf.DUMMYFUNCTION("""COMPUTED_VALUE"""),10.0)</f>
        <v>10</v>
      </c>
      <c r="AN180" s="30">
        <f>IFERROR(__xludf.DUMMYFUNCTION("""COMPUTED_VALUE"""),2.0)</f>
        <v>2</v>
      </c>
      <c r="AO180" s="32">
        <f>IFERROR(__xludf.DUMMYFUNCTION("""COMPUTED_VALUE"""),2.0)</f>
        <v>2</v>
      </c>
      <c r="AP180" s="35">
        <f>IFERROR(__xludf.DUMMYFUNCTION("""COMPUTED_VALUE"""),5.0)</f>
        <v>5</v>
      </c>
      <c r="AQ180" s="35">
        <f>IFERROR(__xludf.DUMMYFUNCTION("""COMPUTED_VALUE"""),20.0)</f>
        <v>20</v>
      </c>
      <c r="AR180" s="30">
        <f>IFERROR(__xludf.DUMMYFUNCTION("""COMPUTED_VALUE"""),2.0)</f>
        <v>2</v>
      </c>
      <c r="AS180" s="29">
        <f>IFERROR(__xludf.DUMMYFUNCTION("""COMPUTED_VALUE"""),2.0)</f>
        <v>2</v>
      </c>
      <c r="AT180" s="29">
        <f>IFERROR(__xludf.DUMMYFUNCTION("""COMPUTED_VALUE"""),0.0)</f>
        <v>0</v>
      </c>
    </row>
    <row r="181">
      <c r="A181" s="33" t="str">
        <f>IFERROR(__xludf.DUMMYFUNCTION("""COMPUTED_VALUE"""),"Каширова Елена")</f>
        <v>Каширова Елена</v>
      </c>
      <c r="B181" s="29">
        <f>IFERROR(__xludf.DUMMYFUNCTION("""COMPUTED_VALUE"""),94.0)</f>
        <v>94</v>
      </c>
      <c r="C181" s="30">
        <f>IFERROR(__xludf.DUMMYFUNCTION("""COMPUTED_VALUE"""),26.0)</f>
        <v>26</v>
      </c>
      <c r="D181" s="30">
        <f>IFERROR(__xludf.DUMMYFUNCTION("""COMPUTED_VALUE"""),14.0)</f>
        <v>14</v>
      </c>
      <c r="E181" s="30">
        <f>IFERROR(__xludf.DUMMYFUNCTION("""COMPUTED_VALUE"""),19.0)</f>
        <v>19</v>
      </c>
      <c r="F181" s="29">
        <f>IFERROR(__xludf.DUMMYFUNCTION("""COMPUTED_VALUE"""),35.0)</f>
        <v>35</v>
      </c>
      <c r="G181" s="30">
        <f>IFERROR(__xludf.DUMMYFUNCTION("""COMPUTED_VALUE"""),22.0)</f>
        <v>22</v>
      </c>
      <c r="H181" s="30">
        <f>IFERROR(__xludf.DUMMYFUNCTION("""COMPUTED_VALUE"""),4.0)</f>
        <v>4</v>
      </c>
      <c r="I181" s="30">
        <f>IFERROR(__xludf.DUMMYFUNCTION("""COMPUTED_VALUE"""),2.0)</f>
        <v>2</v>
      </c>
      <c r="J181" s="30">
        <f>IFERROR(__xludf.DUMMYFUNCTION("""COMPUTED_VALUE"""),12.0)</f>
        <v>12</v>
      </c>
      <c r="K181" s="30">
        <f>IFERROR(__xludf.DUMMYFUNCTION("""COMPUTED_VALUE"""),7.0)</f>
        <v>7</v>
      </c>
      <c r="L181" s="30">
        <f>IFERROR(__xludf.DUMMYFUNCTION("""COMPUTED_VALUE"""),7.0)</f>
        <v>7</v>
      </c>
      <c r="M181" s="30">
        <f>IFERROR(__xludf.DUMMYFUNCTION("""COMPUTED_VALUE"""),5.0)</f>
        <v>5</v>
      </c>
      <c r="N181" s="30">
        <f>IFERROR(__xludf.DUMMYFUNCTION("""COMPUTED_VALUE"""),0.0)</f>
        <v>0</v>
      </c>
      <c r="O181" s="30">
        <f>IFERROR(__xludf.DUMMYFUNCTION("""COMPUTED_VALUE"""),0.0)</f>
        <v>0</v>
      </c>
      <c r="P181" s="29">
        <f>IFERROR(__xludf.DUMMYFUNCTION("""COMPUTED_VALUE"""),35.0)</f>
        <v>35</v>
      </c>
      <c r="Q181" s="30">
        <f>IFERROR(__xludf.DUMMYFUNCTION("""COMPUTED_VALUE"""),10.0)</f>
        <v>10</v>
      </c>
      <c r="R181" s="30">
        <f>IFERROR(__xludf.DUMMYFUNCTION("""COMPUTED_VALUE"""),10.0)</f>
        <v>10</v>
      </c>
      <c r="S181" s="30">
        <f>IFERROR(__xludf.DUMMYFUNCTION("""COMPUTED_VALUE"""),2.0)</f>
        <v>2</v>
      </c>
      <c r="T181" s="31">
        <f>IFERROR(__xludf.DUMMYFUNCTION("""COMPUTED_VALUE"""),2.0)</f>
        <v>2</v>
      </c>
      <c r="U181" s="29">
        <f>IFERROR(__xludf.DUMMYFUNCTION("""COMPUTED_VALUE"""),2.0)</f>
        <v>2</v>
      </c>
      <c r="V181" s="30">
        <f>IFERROR(__xludf.DUMMYFUNCTION("""COMPUTED_VALUE"""),0.0)</f>
        <v>0</v>
      </c>
      <c r="W181" s="29">
        <f>IFERROR(__xludf.DUMMYFUNCTION("""COMPUTED_VALUE"""),2.0)</f>
        <v>2</v>
      </c>
      <c r="X181" s="30">
        <f>IFERROR(__xludf.DUMMYFUNCTION("""COMPUTED_VALUE"""),2.0)</f>
        <v>2</v>
      </c>
      <c r="Y181" s="30">
        <f>IFERROR(__xludf.DUMMYFUNCTION("""COMPUTED_VALUE"""),2.0)</f>
        <v>2</v>
      </c>
      <c r="Z181" s="35">
        <f>IFERROR(__xludf.DUMMYFUNCTION("""COMPUTED_VALUE"""),8.0)</f>
        <v>8</v>
      </c>
      <c r="AA181" s="30">
        <f>IFERROR(__xludf.DUMMYFUNCTION("""COMPUTED_VALUE"""),0.0)</f>
        <v>0</v>
      </c>
      <c r="AB181" s="30">
        <f>IFERROR(__xludf.DUMMYFUNCTION("""COMPUTED_VALUE"""),0.0)</f>
        <v>0</v>
      </c>
      <c r="AC181" s="34">
        <f>IFERROR(__xludf.DUMMYFUNCTION("""COMPUTED_VALUE"""),5.0)</f>
        <v>5</v>
      </c>
      <c r="AD181" s="29">
        <f>IFERROR(__xludf.DUMMYFUNCTION("""COMPUTED_VALUE"""),2.0)</f>
        <v>2</v>
      </c>
      <c r="AE181" s="35">
        <f>IFERROR(__xludf.DUMMYFUNCTION("""COMPUTED_VALUE"""),5.0)</f>
        <v>5</v>
      </c>
      <c r="AF181" s="30">
        <f>IFERROR(__xludf.DUMMYFUNCTION("""COMPUTED_VALUE"""),1.0)</f>
        <v>1</v>
      </c>
      <c r="AG181" s="30">
        <f>IFERROR(__xludf.DUMMYFUNCTION("""COMPUTED_VALUE"""),1.0)</f>
        <v>1</v>
      </c>
      <c r="AH181" s="30">
        <f>IFERROR(__xludf.DUMMYFUNCTION("""COMPUTED_VALUE"""),0.0)</f>
        <v>0</v>
      </c>
      <c r="AI181" s="34">
        <f>IFERROR(__xludf.DUMMYFUNCTION("""COMPUTED_VALUE"""),5.0)</f>
        <v>5</v>
      </c>
      <c r="AJ181" s="35">
        <f>IFERROR(__xludf.DUMMYFUNCTION("""COMPUTED_VALUE"""),0.0)</f>
        <v>0</v>
      </c>
      <c r="AK181" s="30">
        <f>IFERROR(__xludf.DUMMYFUNCTION("""COMPUTED_VALUE"""),0.0)</f>
        <v>0</v>
      </c>
      <c r="AL181" s="29">
        <f>IFERROR(__xludf.DUMMYFUNCTION("""COMPUTED_VALUE"""),0.0)</f>
        <v>0</v>
      </c>
      <c r="AM181" s="30">
        <f>IFERROR(__xludf.DUMMYFUNCTION("""COMPUTED_VALUE"""),0.0)</f>
        <v>0</v>
      </c>
      <c r="AN181" s="30">
        <f>IFERROR(__xludf.DUMMYFUNCTION("""COMPUTED_VALUE"""),0.0)</f>
        <v>0</v>
      </c>
      <c r="AO181" s="32">
        <f>IFERROR(__xludf.DUMMYFUNCTION("""COMPUTED_VALUE"""),0.0)</f>
        <v>0</v>
      </c>
      <c r="AP181" s="35">
        <f>IFERROR(__xludf.DUMMYFUNCTION("""COMPUTED_VALUE"""),5.0)</f>
        <v>5</v>
      </c>
      <c r="AQ181" s="35">
        <f>IFERROR(__xludf.DUMMYFUNCTION("""COMPUTED_VALUE"""),26.0)</f>
        <v>26</v>
      </c>
      <c r="AR181" s="30">
        <f>IFERROR(__xludf.DUMMYFUNCTION("""COMPUTED_VALUE"""),2.0)</f>
        <v>2</v>
      </c>
      <c r="AS181" s="29">
        <f>IFERROR(__xludf.DUMMYFUNCTION("""COMPUTED_VALUE"""),2.0)</f>
        <v>2</v>
      </c>
      <c r="AT181" s="29">
        <f>IFERROR(__xludf.DUMMYFUNCTION("""COMPUTED_VALUE"""),0.0)</f>
        <v>0</v>
      </c>
    </row>
    <row r="182">
      <c r="A182" s="33" t="str">
        <f>IFERROR(__xludf.DUMMYFUNCTION("""COMPUTED_VALUE"""),"Бровкина Татьяна")</f>
        <v>Бровкина Татьяна</v>
      </c>
      <c r="B182" s="29">
        <f>IFERROR(__xludf.DUMMYFUNCTION("""COMPUTED_VALUE"""),119.0)</f>
        <v>119</v>
      </c>
      <c r="C182" s="30">
        <f>IFERROR(__xludf.DUMMYFUNCTION("""COMPUTED_VALUE"""),26.0)</f>
        <v>26</v>
      </c>
      <c r="D182" s="30">
        <f>IFERROR(__xludf.DUMMYFUNCTION("""COMPUTED_VALUE"""),26.0)</f>
        <v>26</v>
      </c>
      <c r="E182" s="30">
        <f>IFERROR(__xludf.DUMMYFUNCTION("""COMPUTED_VALUE"""),28.0)</f>
        <v>28</v>
      </c>
      <c r="F182" s="29">
        <f>IFERROR(__xludf.DUMMYFUNCTION("""COMPUTED_VALUE"""),39.0)</f>
        <v>39</v>
      </c>
      <c r="G182" s="30">
        <f>IFERROR(__xludf.DUMMYFUNCTION("""COMPUTED_VALUE"""),22.0)</f>
        <v>22</v>
      </c>
      <c r="H182" s="30">
        <f>IFERROR(__xludf.DUMMYFUNCTION("""COMPUTED_VALUE"""),4.0)</f>
        <v>4</v>
      </c>
      <c r="I182" s="30">
        <f>IFERROR(__xludf.DUMMYFUNCTION("""COMPUTED_VALUE"""),12.0)</f>
        <v>12</v>
      </c>
      <c r="J182" s="30">
        <f>IFERROR(__xludf.DUMMYFUNCTION("""COMPUTED_VALUE"""),14.0)</f>
        <v>14</v>
      </c>
      <c r="K182" s="30">
        <f>IFERROR(__xludf.DUMMYFUNCTION("""COMPUTED_VALUE"""),7.0)</f>
        <v>7</v>
      </c>
      <c r="L182" s="30">
        <f>IFERROR(__xludf.DUMMYFUNCTION("""COMPUTED_VALUE"""),12.0)</f>
        <v>12</v>
      </c>
      <c r="M182" s="30">
        <f>IFERROR(__xludf.DUMMYFUNCTION("""COMPUTED_VALUE"""),9.0)</f>
        <v>9</v>
      </c>
      <c r="N182" s="30">
        <f>IFERROR(__xludf.DUMMYFUNCTION("""COMPUTED_VALUE"""),12.0)</f>
        <v>12</v>
      </c>
      <c r="O182" s="30">
        <f>IFERROR(__xludf.DUMMYFUNCTION("""COMPUTED_VALUE"""),2.0)</f>
        <v>2</v>
      </c>
      <c r="P182" s="29">
        <f>IFERROR(__xludf.DUMMYFUNCTION("""COMPUTED_VALUE"""),25.0)</f>
        <v>25</v>
      </c>
      <c r="Q182" s="30">
        <f>IFERROR(__xludf.DUMMYFUNCTION("""COMPUTED_VALUE"""),10.0)</f>
        <v>10</v>
      </c>
      <c r="R182" s="30">
        <f>IFERROR(__xludf.DUMMYFUNCTION("""COMPUTED_VALUE"""),10.0)</f>
        <v>10</v>
      </c>
      <c r="S182" s="30">
        <f>IFERROR(__xludf.DUMMYFUNCTION("""COMPUTED_VALUE"""),2.0)</f>
        <v>2</v>
      </c>
      <c r="T182" s="31">
        <f>IFERROR(__xludf.DUMMYFUNCTION("""COMPUTED_VALUE"""),2.0)</f>
        <v>2</v>
      </c>
      <c r="U182" s="29">
        <f>IFERROR(__xludf.DUMMYFUNCTION("""COMPUTED_VALUE"""),2.0)</f>
        <v>2</v>
      </c>
      <c r="V182" s="30">
        <f>IFERROR(__xludf.DUMMYFUNCTION("""COMPUTED_VALUE"""),10.0)</f>
        <v>10</v>
      </c>
      <c r="W182" s="29">
        <f>IFERROR(__xludf.DUMMYFUNCTION("""COMPUTED_VALUE"""),2.0)</f>
        <v>2</v>
      </c>
      <c r="X182" s="30">
        <f>IFERROR(__xludf.DUMMYFUNCTION("""COMPUTED_VALUE"""),2.0)</f>
        <v>2</v>
      </c>
      <c r="Y182" s="30">
        <f>IFERROR(__xludf.DUMMYFUNCTION("""COMPUTED_VALUE"""),3.0)</f>
        <v>3</v>
      </c>
      <c r="Z182" s="35">
        <f>IFERROR(__xludf.DUMMYFUNCTION("""COMPUTED_VALUE"""),5.0)</f>
        <v>5</v>
      </c>
      <c r="AA182" s="30">
        <f>IFERROR(__xludf.DUMMYFUNCTION("""COMPUTED_VALUE"""),2.0)</f>
        <v>2</v>
      </c>
      <c r="AB182" s="30">
        <f>IFERROR(__xludf.DUMMYFUNCTION("""COMPUTED_VALUE"""),2.0)</f>
        <v>2</v>
      </c>
      <c r="AC182" s="34">
        <f>IFERROR(__xludf.DUMMYFUNCTION("""COMPUTED_VALUE"""),5.0)</f>
        <v>5</v>
      </c>
      <c r="AD182" s="29">
        <f>IFERROR(__xludf.DUMMYFUNCTION("""COMPUTED_VALUE"""),2.0)</f>
        <v>2</v>
      </c>
      <c r="AE182" s="35">
        <f>IFERROR(__xludf.DUMMYFUNCTION("""COMPUTED_VALUE"""),5.0)</f>
        <v>5</v>
      </c>
      <c r="AF182" s="30">
        <f>IFERROR(__xludf.DUMMYFUNCTION("""COMPUTED_VALUE"""),2.0)</f>
        <v>2</v>
      </c>
      <c r="AG182" s="30">
        <f>IFERROR(__xludf.DUMMYFUNCTION("""COMPUTED_VALUE"""),3.0)</f>
        <v>3</v>
      </c>
      <c r="AH182" s="30">
        <f>IFERROR(__xludf.DUMMYFUNCTION("""COMPUTED_VALUE"""),2.0)</f>
        <v>2</v>
      </c>
      <c r="AI182" s="34">
        <f>IFERROR(__xludf.DUMMYFUNCTION("""COMPUTED_VALUE"""),5.0)</f>
        <v>5</v>
      </c>
      <c r="AJ182" s="35">
        <f>IFERROR(__xludf.DUMMYFUNCTION("""COMPUTED_VALUE"""),0.0)</f>
        <v>0</v>
      </c>
      <c r="AK182" s="30">
        <f>IFERROR(__xludf.DUMMYFUNCTION("""COMPUTED_VALUE"""),2.0)</f>
        <v>2</v>
      </c>
      <c r="AL182" s="29">
        <f>IFERROR(__xludf.DUMMYFUNCTION("""COMPUTED_VALUE"""),2.0)</f>
        <v>2</v>
      </c>
      <c r="AM182" s="30">
        <f>IFERROR(__xludf.DUMMYFUNCTION("""COMPUTED_VALUE"""),10.0)</f>
        <v>10</v>
      </c>
      <c r="AN182" s="30">
        <f>IFERROR(__xludf.DUMMYFUNCTION("""COMPUTED_VALUE"""),2.0)</f>
        <v>2</v>
      </c>
      <c r="AO182" s="32">
        <f>IFERROR(__xludf.DUMMYFUNCTION("""COMPUTED_VALUE"""),2.0)</f>
        <v>2</v>
      </c>
      <c r="AP182" s="35">
        <f>IFERROR(__xludf.DUMMYFUNCTION("""COMPUTED_VALUE"""),5.0)</f>
        <v>5</v>
      </c>
      <c r="AQ182" s="35">
        <f>IFERROR(__xludf.DUMMYFUNCTION("""COMPUTED_VALUE"""),18.0)</f>
        <v>18</v>
      </c>
      <c r="AR182" s="30">
        <f>IFERROR(__xludf.DUMMYFUNCTION("""COMPUTED_VALUE"""),2.0)</f>
        <v>2</v>
      </c>
      <c r="AS182" s="29">
        <f>IFERROR(__xludf.DUMMYFUNCTION("""COMPUTED_VALUE"""),0.0)</f>
        <v>0</v>
      </c>
      <c r="AT182" s="29">
        <f>IFERROR(__xludf.DUMMYFUNCTION("""COMPUTED_VALUE"""),0.0)</f>
        <v>0</v>
      </c>
    </row>
    <row r="183">
      <c r="A183" s="33" t="str">
        <f>IFERROR(__xludf.DUMMYFUNCTION("""COMPUTED_VALUE"""),"Искаков Руслан")</f>
        <v>Искаков Руслан</v>
      </c>
      <c r="B183" s="29">
        <f>IFERROR(__xludf.DUMMYFUNCTION("""COMPUTED_VALUE"""),38.0)</f>
        <v>38</v>
      </c>
      <c r="C183" s="30">
        <f>IFERROR(__xludf.DUMMYFUNCTION("""COMPUTED_VALUE"""),10.0)</f>
        <v>10</v>
      </c>
      <c r="D183" s="30">
        <f>IFERROR(__xludf.DUMMYFUNCTION("""COMPUTED_VALUE"""),10.0)</f>
        <v>10</v>
      </c>
      <c r="E183" s="30">
        <f>IFERROR(__xludf.DUMMYFUNCTION("""COMPUTED_VALUE"""),8.0)</f>
        <v>8</v>
      </c>
      <c r="F183" s="29">
        <f>IFERROR(__xludf.DUMMYFUNCTION("""COMPUTED_VALUE"""),10.0)</f>
        <v>10</v>
      </c>
      <c r="G183" s="30">
        <f>IFERROR(__xludf.DUMMYFUNCTION("""COMPUTED_VALUE"""),10.0)</f>
        <v>10</v>
      </c>
      <c r="H183" s="30">
        <f>IFERROR(__xludf.DUMMYFUNCTION("""COMPUTED_VALUE"""),0.0)</f>
        <v>0</v>
      </c>
      <c r="I183" s="30">
        <f>IFERROR(__xludf.DUMMYFUNCTION("""COMPUTED_VALUE"""),10.0)</f>
        <v>10</v>
      </c>
      <c r="J183" s="30">
        <f>IFERROR(__xludf.DUMMYFUNCTION("""COMPUTED_VALUE"""),0.0)</f>
        <v>0</v>
      </c>
      <c r="K183" s="30">
        <f>IFERROR(__xludf.DUMMYFUNCTION("""COMPUTED_VALUE"""),0.0)</f>
        <v>0</v>
      </c>
      <c r="L183" s="30">
        <f>IFERROR(__xludf.DUMMYFUNCTION("""COMPUTED_VALUE"""),8.0)</f>
        <v>8</v>
      </c>
      <c r="M183" s="30">
        <f>IFERROR(__xludf.DUMMYFUNCTION("""COMPUTED_VALUE"""),0.0)</f>
        <v>0</v>
      </c>
      <c r="N183" s="30">
        <f>IFERROR(__xludf.DUMMYFUNCTION("""COMPUTED_VALUE"""),10.0)</f>
        <v>10</v>
      </c>
      <c r="O183" s="30">
        <f>IFERROR(__xludf.DUMMYFUNCTION("""COMPUTED_VALUE"""),0.0)</f>
        <v>0</v>
      </c>
      <c r="P183" s="29">
        <f>IFERROR(__xludf.DUMMYFUNCTION("""COMPUTED_VALUE"""),0.0)</f>
        <v>0</v>
      </c>
      <c r="Q183" s="30">
        <f>IFERROR(__xludf.DUMMYFUNCTION("""COMPUTED_VALUE"""),10.0)</f>
        <v>10</v>
      </c>
      <c r="R183" s="30">
        <f>IFERROR(__xludf.DUMMYFUNCTION("""COMPUTED_VALUE"""),0.0)</f>
        <v>0</v>
      </c>
      <c r="S183" s="30">
        <f>IFERROR(__xludf.DUMMYFUNCTION("""COMPUTED_VALUE"""),0.0)</f>
        <v>0</v>
      </c>
      <c r="T183" s="31">
        <f>IFERROR(__xludf.DUMMYFUNCTION("""COMPUTED_VALUE"""),0.0)</f>
        <v>0</v>
      </c>
      <c r="U183" s="29">
        <f>IFERROR(__xludf.DUMMYFUNCTION("""COMPUTED_VALUE"""),0.0)</f>
        <v>0</v>
      </c>
      <c r="V183" s="30">
        <f>IFERROR(__xludf.DUMMYFUNCTION("""COMPUTED_VALUE"""),10.0)</f>
        <v>10</v>
      </c>
      <c r="W183" s="29">
        <f>IFERROR(__xludf.DUMMYFUNCTION("""COMPUTED_VALUE"""),0.0)</f>
        <v>0</v>
      </c>
      <c r="X183" s="30">
        <f>IFERROR(__xludf.DUMMYFUNCTION("""COMPUTED_VALUE"""),0.0)</f>
        <v>0</v>
      </c>
      <c r="Y183" s="30">
        <f>IFERROR(__xludf.DUMMYFUNCTION("""COMPUTED_VALUE"""),0.0)</f>
        <v>0</v>
      </c>
      <c r="Z183" s="35">
        <f>IFERROR(__xludf.DUMMYFUNCTION("""COMPUTED_VALUE"""),0.0)</f>
        <v>0</v>
      </c>
      <c r="AA183" s="30">
        <f>IFERROR(__xludf.DUMMYFUNCTION("""COMPUTED_VALUE"""),0.0)</f>
        <v>0</v>
      </c>
      <c r="AB183" s="30">
        <f>IFERROR(__xludf.DUMMYFUNCTION("""COMPUTED_VALUE"""),0.0)</f>
        <v>0</v>
      </c>
      <c r="AC183" s="34">
        <f>IFERROR(__xludf.DUMMYFUNCTION("""COMPUTED_VALUE"""),0.0)</f>
        <v>0</v>
      </c>
      <c r="AD183" s="29">
        <f>IFERROR(__xludf.DUMMYFUNCTION("""COMPUTED_VALUE"""),0.0)</f>
        <v>0</v>
      </c>
      <c r="AE183" s="35">
        <f>IFERROR(__xludf.DUMMYFUNCTION("""COMPUTED_VALUE"""),5.0)</f>
        <v>5</v>
      </c>
      <c r="AF183" s="30">
        <f>IFERROR(__xludf.DUMMYFUNCTION("""COMPUTED_VALUE"""),2.0)</f>
        <v>2</v>
      </c>
      <c r="AG183" s="30">
        <f>IFERROR(__xludf.DUMMYFUNCTION("""COMPUTED_VALUE"""),1.0)</f>
        <v>1</v>
      </c>
      <c r="AH183" s="30">
        <f>IFERROR(__xludf.DUMMYFUNCTION("""COMPUTED_VALUE"""),0.0)</f>
        <v>0</v>
      </c>
      <c r="AI183" s="34">
        <f>IFERROR(__xludf.DUMMYFUNCTION("""COMPUTED_VALUE"""),0.0)</f>
        <v>0</v>
      </c>
      <c r="AJ183" s="35">
        <f>IFERROR(__xludf.DUMMYFUNCTION("""COMPUTED_VALUE"""),0.0)</f>
        <v>0</v>
      </c>
      <c r="AK183" s="30">
        <f>IFERROR(__xludf.DUMMYFUNCTION("""COMPUTED_VALUE"""),0.0)</f>
        <v>0</v>
      </c>
      <c r="AL183" s="29">
        <f>IFERROR(__xludf.DUMMYFUNCTION("""COMPUTED_VALUE"""),0.0)</f>
        <v>0</v>
      </c>
      <c r="AM183" s="30">
        <f>IFERROR(__xludf.DUMMYFUNCTION("""COMPUTED_VALUE"""),10.0)</f>
        <v>10</v>
      </c>
      <c r="AN183" s="30">
        <f>IFERROR(__xludf.DUMMYFUNCTION("""COMPUTED_VALUE"""),0.0)</f>
        <v>0</v>
      </c>
      <c r="AO183" s="32">
        <f>IFERROR(__xludf.DUMMYFUNCTION("""COMPUTED_VALUE"""),0.0)</f>
        <v>0</v>
      </c>
      <c r="AP183" s="35">
        <f>IFERROR(__xludf.DUMMYFUNCTION("""COMPUTED_VALUE"""),0.0)</f>
        <v>0</v>
      </c>
      <c r="AQ183" s="35">
        <f>IFERROR(__xludf.DUMMYFUNCTION("""COMPUTED_VALUE"""),0.0)</f>
        <v>0</v>
      </c>
      <c r="AR183" s="30">
        <f>IFERROR(__xludf.DUMMYFUNCTION("""COMPUTED_VALUE"""),0.0)</f>
        <v>0</v>
      </c>
      <c r="AS183" s="29">
        <f>IFERROR(__xludf.DUMMYFUNCTION("""COMPUTED_VALUE"""),0.0)</f>
        <v>0</v>
      </c>
      <c r="AT183" s="29">
        <f>IFERROR(__xludf.DUMMYFUNCTION("""COMPUTED_VALUE"""),0.0)</f>
        <v>0</v>
      </c>
    </row>
    <row r="184">
      <c r="A184" s="33" t="str">
        <f>IFERROR(__xludf.DUMMYFUNCTION("""COMPUTED_VALUE"""),"Иванов Дмитрий")</f>
        <v>Иванов Дмитрий</v>
      </c>
      <c r="B184" s="29">
        <f>IFERROR(__xludf.DUMMYFUNCTION("""COMPUTED_VALUE"""),94.0)</f>
        <v>94</v>
      </c>
      <c r="C184" s="30">
        <f>IFERROR(__xludf.DUMMYFUNCTION("""COMPUTED_VALUE"""),20.0)</f>
        <v>20</v>
      </c>
      <c r="D184" s="30">
        <f>IFERROR(__xludf.DUMMYFUNCTION("""COMPUTED_VALUE"""),13.0)</f>
        <v>13</v>
      </c>
      <c r="E184" s="30">
        <f>IFERROR(__xludf.DUMMYFUNCTION("""COMPUTED_VALUE"""),10.0)</f>
        <v>10</v>
      </c>
      <c r="F184" s="29">
        <f>IFERROR(__xludf.DUMMYFUNCTION("""COMPUTED_VALUE"""),51.0)</f>
        <v>51</v>
      </c>
      <c r="G184" s="30">
        <f>IFERROR(__xludf.DUMMYFUNCTION("""COMPUTED_VALUE"""),20.0)</f>
        <v>20</v>
      </c>
      <c r="H184" s="30">
        <f>IFERROR(__xludf.DUMMYFUNCTION("""COMPUTED_VALUE"""),0.0)</f>
        <v>0</v>
      </c>
      <c r="I184" s="30">
        <f>IFERROR(__xludf.DUMMYFUNCTION("""COMPUTED_VALUE"""),10.0)</f>
        <v>10</v>
      </c>
      <c r="J184" s="30">
        <f>IFERROR(__xludf.DUMMYFUNCTION("""COMPUTED_VALUE"""),3.0)</f>
        <v>3</v>
      </c>
      <c r="K184" s="30">
        <f>IFERROR(__xludf.DUMMYFUNCTION("""COMPUTED_VALUE"""),5.0)</f>
        <v>5</v>
      </c>
      <c r="L184" s="30">
        <f>IFERROR(__xludf.DUMMYFUNCTION("""COMPUTED_VALUE"""),5.0)</f>
        <v>5</v>
      </c>
      <c r="M184" s="30">
        <f>IFERROR(__xludf.DUMMYFUNCTION("""COMPUTED_VALUE"""),0.0)</f>
        <v>0</v>
      </c>
      <c r="N184" s="30">
        <f>IFERROR(__xludf.DUMMYFUNCTION("""COMPUTED_VALUE"""),10.0)</f>
        <v>10</v>
      </c>
      <c r="O184" s="30">
        <f>IFERROR(__xludf.DUMMYFUNCTION("""COMPUTED_VALUE"""),0.0)</f>
        <v>0</v>
      </c>
      <c r="P184" s="29">
        <f>IFERROR(__xludf.DUMMYFUNCTION("""COMPUTED_VALUE"""),41.0)</f>
        <v>41</v>
      </c>
      <c r="Q184" s="30">
        <f>IFERROR(__xludf.DUMMYFUNCTION("""COMPUTED_VALUE"""),10.0)</f>
        <v>10</v>
      </c>
      <c r="R184" s="30">
        <f>IFERROR(__xludf.DUMMYFUNCTION("""COMPUTED_VALUE"""),10.0)</f>
        <v>10</v>
      </c>
      <c r="S184" s="30">
        <f>IFERROR(__xludf.DUMMYFUNCTION("""COMPUTED_VALUE"""),0.0)</f>
        <v>0</v>
      </c>
      <c r="T184" s="31">
        <f>IFERROR(__xludf.DUMMYFUNCTION("""COMPUTED_VALUE"""),0.0)</f>
        <v>0</v>
      </c>
      <c r="U184" s="29">
        <f>IFERROR(__xludf.DUMMYFUNCTION("""COMPUTED_VALUE"""),0.0)</f>
        <v>0</v>
      </c>
      <c r="V184" s="30">
        <f>IFERROR(__xludf.DUMMYFUNCTION("""COMPUTED_VALUE"""),10.0)</f>
        <v>10</v>
      </c>
      <c r="W184" s="29">
        <f>IFERROR(__xludf.DUMMYFUNCTION("""COMPUTED_VALUE"""),0.0)</f>
        <v>0</v>
      </c>
      <c r="X184" s="30">
        <f>IFERROR(__xludf.DUMMYFUNCTION("""COMPUTED_VALUE"""),1.0)</f>
        <v>1</v>
      </c>
      <c r="Y184" s="30">
        <f>IFERROR(__xludf.DUMMYFUNCTION("""COMPUTED_VALUE"""),2.0)</f>
        <v>2</v>
      </c>
      <c r="Z184" s="35">
        <f>IFERROR(__xludf.DUMMYFUNCTION("""COMPUTED_VALUE"""),0.0)</f>
        <v>0</v>
      </c>
      <c r="AA184" s="30">
        <f>IFERROR(__xludf.DUMMYFUNCTION("""COMPUTED_VALUE"""),0.0)</f>
        <v>0</v>
      </c>
      <c r="AB184" s="30">
        <f>IFERROR(__xludf.DUMMYFUNCTION("""COMPUTED_VALUE"""),0.0)</f>
        <v>0</v>
      </c>
      <c r="AC184" s="34">
        <f>IFERROR(__xludf.DUMMYFUNCTION("""COMPUTED_VALUE"""),5.0)</f>
        <v>5</v>
      </c>
      <c r="AD184" s="29">
        <f>IFERROR(__xludf.DUMMYFUNCTION("""COMPUTED_VALUE"""),0.0)</f>
        <v>0</v>
      </c>
      <c r="AE184" s="35">
        <f>IFERROR(__xludf.DUMMYFUNCTION("""COMPUTED_VALUE"""),0.0)</f>
        <v>0</v>
      </c>
      <c r="AF184" s="30">
        <f>IFERROR(__xludf.DUMMYFUNCTION("""COMPUTED_VALUE"""),2.0)</f>
        <v>2</v>
      </c>
      <c r="AG184" s="30">
        <f>IFERROR(__xludf.DUMMYFUNCTION("""COMPUTED_VALUE"""),3.0)</f>
        <v>3</v>
      </c>
      <c r="AH184" s="30">
        <f>IFERROR(__xludf.DUMMYFUNCTION("""COMPUTED_VALUE"""),0.0)</f>
        <v>0</v>
      </c>
      <c r="AI184" s="34">
        <f>IFERROR(__xludf.DUMMYFUNCTION("""COMPUTED_VALUE"""),0.0)</f>
        <v>0</v>
      </c>
      <c r="AJ184" s="35">
        <f>IFERROR(__xludf.DUMMYFUNCTION("""COMPUTED_VALUE"""),0.0)</f>
        <v>0</v>
      </c>
      <c r="AK184" s="30">
        <f>IFERROR(__xludf.DUMMYFUNCTION("""COMPUTED_VALUE"""),0.0)</f>
        <v>0</v>
      </c>
      <c r="AL184" s="29">
        <f>IFERROR(__xludf.DUMMYFUNCTION("""COMPUTED_VALUE"""),0.0)</f>
        <v>0</v>
      </c>
      <c r="AM184" s="30">
        <f>IFERROR(__xludf.DUMMYFUNCTION("""COMPUTED_VALUE"""),10.0)</f>
        <v>10</v>
      </c>
      <c r="AN184" s="30">
        <f>IFERROR(__xludf.DUMMYFUNCTION("""COMPUTED_VALUE"""),0.0)</f>
        <v>0</v>
      </c>
      <c r="AO184" s="32">
        <f>IFERROR(__xludf.DUMMYFUNCTION("""COMPUTED_VALUE"""),0.0)</f>
        <v>0</v>
      </c>
      <c r="AP184" s="35">
        <f>IFERROR(__xludf.DUMMYFUNCTION("""COMPUTED_VALUE"""),5.0)</f>
        <v>5</v>
      </c>
      <c r="AQ184" s="35">
        <f>IFERROR(__xludf.DUMMYFUNCTION("""COMPUTED_VALUE"""),36.0)</f>
        <v>36</v>
      </c>
      <c r="AR184" s="30">
        <f>IFERROR(__xludf.DUMMYFUNCTION("""COMPUTED_VALUE"""),0.0)</f>
        <v>0</v>
      </c>
      <c r="AS184" s="29">
        <f>IFERROR(__xludf.DUMMYFUNCTION("""COMPUTED_VALUE"""),0.0)</f>
        <v>0</v>
      </c>
      <c r="AT184" s="29">
        <f>IFERROR(__xludf.DUMMYFUNCTION("""COMPUTED_VALUE"""),0.0)</f>
        <v>0</v>
      </c>
    </row>
    <row r="185">
      <c r="A185" s="33" t="str">
        <f>IFERROR(__xludf.DUMMYFUNCTION("""COMPUTED_VALUE"""),"Мартынова Юлия")</f>
        <v>Мартынова Юлия</v>
      </c>
      <c r="B185" s="29">
        <f>IFERROR(__xludf.DUMMYFUNCTION("""COMPUTED_VALUE"""),28.0)</f>
        <v>28</v>
      </c>
      <c r="C185" s="30">
        <f>IFERROR(__xludf.DUMMYFUNCTION("""COMPUTED_VALUE"""),26.0)</f>
        <v>26</v>
      </c>
      <c r="D185" s="30">
        <f>IFERROR(__xludf.DUMMYFUNCTION("""COMPUTED_VALUE"""),2.0)</f>
        <v>2</v>
      </c>
      <c r="E185" s="30">
        <f>IFERROR(__xludf.DUMMYFUNCTION("""COMPUTED_VALUE"""),0.0)</f>
        <v>0</v>
      </c>
      <c r="F185" s="29">
        <f>IFERROR(__xludf.DUMMYFUNCTION("""COMPUTED_VALUE"""),0.0)</f>
        <v>0</v>
      </c>
      <c r="G185" s="30">
        <f>IFERROR(__xludf.DUMMYFUNCTION("""COMPUTED_VALUE"""),22.0)</f>
        <v>22</v>
      </c>
      <c r="H185" s="30">
        <f>IFERROR(__xludf.DUMMYFUNCTION("""COMPUTED_VALUE"""),4.0)</f>
        <v>4</v>
      </c>
      <c r="I185" s="30">
        <f>IFERROR(__xludf.DUMMYFUNCTION("""COMPUTED_VALUE"""),0.0)</f>
        <v>0</v>
      </c>
      <c r="J185" s="30">
        <f>IFERROR(__xludf.DUMMYFUNCTION("""COMPUTED_VALUE"""),2.0)</f>
        <v>2</v>
      </c>
      <c r="K185" s="30">
        <f>IFERROR(__xludf.DUMMYFUNCTION("""COMPUTED_VALUE"""),0.0)</f>
        <v>0</v>
      </c>
      <c r="L185" s="30">
        <f>IFERROR(__xludf.DUMMYFUNCTION("""COMPUTED_VALUE"""),0.0)</f>
        <v>0</v>
      </c>
      <c r="M185" s="30">
        <f>IFERROR(__xludf.DUMMYFUNCTION("""COMPUTED_VALUE"""),0.0)</f>
        <v>0</v>
      </c>
      <c r="N185" s="30">
        <f>IFERROR(__xludf.DUMMYFUNCTION("""COMPUTED_VALUE"""),0.0)</f>
        <v>0</v>
      </c>
      <c r="O185" s="30">
        <f>IFERROR(__xludf.DUMMYFUNCTION("""COMPUTED_VALUE"""),0.0)</f>
        <v>0</v>
      </c>
      <c r="P185" s="29">
        <f>IFERROR(__xludf.DUMMYFUNCTION("""COMPUTED_VALUE"""),0.0)</f>
        <v>0</v>
      </c>
      <c r="Q185" s="30">
        <f>IFERROR(__xludf.DUMMYFUNCTION("""COMPUTED_VALUE"""),10.0)</f>
        <v>10</v>
      </c>
      <c r="R185" s="30">
        <f>IFERROR(__xludf.DUMMYFUNCTION("""COMPUTED_VALUE"""),10.0)</f>
        <v>10</v>
      </c>
      <c r="S185" s="30">
        <f>IFERROR(__xludf.DUMMYFUNCTION("""COMPUTED_VALUE"""),2.0)</f>
        <v>2</v>
      </c>
      <c r="T185" s="31">
        <f>IFERROR(__xludf.DUMMYFUNCTION("""COMPUTED_VALUE"""),2.0)</f>
        <v>2</v>
      </c>
      <c r="U185" s="29">
        <f>IFERROR(__xludf.DUMMYFUNCTION("""COMPUTED_VALUE"""),2.0)</f>
        <v>2</v>
      </c>
      <c r="V185" s="30">
        <f>IFERROR(__xludf.DUMMYFUNCTION("""COMPUTED_VALUE"""),0.0)</f>
        <v>0</v>
      </c>
      <c r="W185" s="29">
        <f>IFERROR(__xludf.DUMMYFUNCTION("""COMPUTED_VALUE"""),0.0)</f>
        <v>0</v>
      </c>
      <c r="X185" s="30">
        <f>IFERROR(__xludf.DUMMYFUNCTION("""COMPUTED_VALUE"""),2.0)</f>
        <v>2</v>
      </c>
      <c r="Y185" s="30">
        <f>IFERROR(__xludf.DUMMYFUNCTION("""COMPUTED_VALUE"""),0.0)</f>
        <v>0</v>
      </c>
      <c r="Z185" s="35">
        <f>IFERROR(__xludf.DUMMYFUNCTION("""COMPUTED_VALUE"""),0.0)</f>
        <v>0</v>
      </c>
      <c r="AA185" s="30">
        <f>IFERROR(__xludf.DUMMYFUNCTION("""COMPUTED_VALUE"""),0.0)</f>
        <v>0</v>
      </c>
      <c r="AB185" s="30">
        <f>IFERROR(__xludf.DUMMYFUNCTION("""COMPUTED_VALUE"""),0.0)</f>
        <v>0</v>
      </c>
      <c r="AC185" s="34">
        <f>IFERROR(__xludf.DUMMYFUNCTION("""COMPUTED_VALUE"""),0.0)</f>
        <v>0</v>
      </c>
      <c r="AD185" s="29">
        <f>IFERROR(__xludf.DUMMYFUNCTION("""COMPUTED_VALUE"""),0.0)</f>
        <v>0</v>
      </c>
      <c r="AE185" s="35">
        <f>IFERROR(__xludf.DUMMYFUNCTION("""COMPUTED_VALUE"""),0.0)</f>
        <v>0</v>
      </c>
      <c r="AF185" s="30">
        <f>IFERROR(__xludf.DUMMYFUNCTION("""COMPUTED_VALUE"""),0.0)</f>
        <v>0</v>
      </c>
      <c r="AG185" s="30">
        <f>IFERROR(__xludf.DUMMYFUNCTION("""COMPUTED_VALUE"""),0.0)</f>
        <v>0</v>
      </c>
      <c r="AH185" s="30">
        <f>IFERROR(__xludf.DUMMYFUNCTION("""COMPUTED_VALUE"""),0.0)</f>
        <v>0</v>
      </c>
      <c r="AI185" s="34">
        <f>IFERROR(__xludf.DUMMYFUNCTION("""COMPUTED_VALUE"""),0.0)</f>
        <v>0</v>
      </c>
      <c r="AJ185" s="35">
        <f>IFERROR(__xludf.DUMMYFUNCTION("""COMPUTED_VALUE"""),0.0)</f>
        <v>0</v>
      </c>
      <c r="AK185" s="30">
        <f>IFERROR(__xludf.DUMMYFUNCTION("""COMPUTED_VALUE"""),0.0)</f>
        <v>0</v>
      </c>
      <c r="AL185" s="29">
        <f>IFERROR(__xludf.DUMMYFUNCTION("""COMPUTED_VALUE"""),0.0)</f>
        <v>0</v>
      </c>
      <c r="AM185" s="30">
        <f>IFERROR(__xludf.DUMMYFUNCTION("""COMPUTED_VALUE"""),0.0)</f>
        <v>0</v>
      </c>
      <c r="AN185" s="30">
        <f>IFERROR(__xludf.DUMMYFUNCTION("""COMPUTED_VALUE"""),0.0)</f>
        <v>0</v>
      </c>
      <c r="AO185" s="32">
        <f>IFERROR(__xludf.DUMMYFUNCTION("""COMPUTED_VALUE"""),0.0)</f>
        <v>0</v>
      </c>
      <c r="AP185" s="35">
        <f>IFERROR(__xludf.DUMMYFUNCTION("""COMPUTED_VALUE"""),0.0)</f>
        <v>0</v>
      </c>
      <c r="AQ185" s="35">
        <f>IFERROR(__xludf.DUMMYFUNCTION("""COMPUTED_VALUE"""),0.0)</f>
        <v>0</v>
      </c>
      <c r="AR185" s="30">
        <f>IFERROR(__xludf.DUMMYFUNCTION("""COMPUTED_VALUE"""),0.0)</f>
        <v>0</v>
      </c>
      <c r="AS185" s="29">
        <f>IFERROR(__xludf.DUMMYFUNCTION("""COMPUTED_VALUE"""),0.0)</f>
        <v>0</v>
      </c>
      <c r="AT185" s="29">
        <f>IFERROR(__xludf.DUMMYFUNCTION("""COMPUTED_VALUE"""),0.0)</f>
        <v>0</v>
      </c>
    </row>
    <row r="186">
      <c r="A186" s="33" t="str">
        <f>IFERROR(__xludf.DUMMYFUNCTION("""COMPUTED_VALUE"""),"Лукашенко Кристина")</f>
        <v>Лукашенко Кристина</v>
      </c>
      <c r="B186" s="29">
        <f>IFERROR(__xludf.DUMMYFUNCTION("""COMPUTED_VALUE"""),67.0)</f>
        <v>67</v>
      </c>
      <c r="C186" s="30">
        <f>IFERROR(__xludf.DUMMYFUNCTION("""COMPUTED_VALUE"""),22.0)</f>
        <v>22</v>
      </c>
      <c r="D186" s="30">
        <f>IFERROR(__xludf.DUMMYFUNCTION("""COMPUTED_VALUE"""),15.0)</f>
        <v>15</v>
      </c>
      <c r="E186" s="30">
        <f>IFERROR(__xludf.DUMMYFUNCTION("""COMPUTED_VALUE"""),15.0)</f>
        <v>15</v>
      </c>
      <c r="F186" s="29">
        <f>IFERROR(__xludf.DUMMYFUNCTION("""COMPUTED_VALUE"""),15.0)</f>
        <v>15</v>
      </c>
      <c r="G186" s="30">
        <f>IFERROR(__xludf.DUMMYFUNCTION("""COMPUTED_VALUE"""),22.0)</f>
        <v>22</v>
      </c>
      <c r="H186" s="30">
        <f>IFERROR(__xludf.DUMMYFUNCTION("""COMPUTED_VALUE"""),0.0)</f>
        <v>0</v>
      </c>
      <c r="I186" s="30">
        <f>IFERROR(__xludf.DUMMYFUNCTION("""COMPUTED_VALUE"""),10.0)</f>
        <v>10</v>
      </c>
      <c r="J186" s="30">
        <f>IFERROR(__xludf.DUMMYFUNCTION("""COMPUTED_VALUE"""),5.0)</f>
        <v>5</v>
      </c>
      <c r="K186" s="30">
        <f>IFERROR(__xludf.DUMMYFUNCTION("""COMPUTED_VALUE"""),5.0)</f>
        <v>5</v>
      </c>
      <c r="L186" s="30">
        <f>IFERROR(__xludf.DUMMYFUNCTION("""COMPUTED_VALUE"""),10.0)</f>
        <v>10</v>
      </c>
      <c r="M186" s="30">
        <f>IFERROR(__xludf.DUMMYFUNCTION("""COMPUTED_VALUE"""),0.0)</f>
        <v>0</v>
      </c>
      <c r="N186" s="30">
        <f>IFERROR(__xludf.DUMMYFUNCTION("""COMPUTED_VALUE"""),10.0)</f>
        <v>10</v>
      </c>
      <c r="O186" s="30">
        <f>IFERROR(__xludf.DUMMYFUNCTION("""COMPUTED_VALUE"""),0.0)</f>
        <v>0</v>
      </c>
      <c r="P186" s="29">
        <f>IFERROR(__xludf.DUMMYFUNCTION("""COMPUTED_VALUE"""),5.0)</f>
        <v>5</v>
      </c>
      <c r="Q186" s="30">
        <f>IFERROR(__xludf.DUMMYFUNCTION("""COMPUTED_VALUE"""),10.0)</f>
        <v>10</v>
      </c>
      <c r="R186" s="30">
        <f>IFERROR(__xludf.DUMMYFUNCTION("""COMPUTED_VALUE"""),10.0)</f>
        <v>10</v>
      </c>
      <c r="S186" s="30">
        <f>IFERROR(__xludf.DUMMYFUNCTION("""COMPUTED_VALUE"""),2.0)</f>
        <v>2</v>
      </c>
      <c r="T186" s="31">
        <f>IFERROR(__xludf.DUMMYFUNCTION("""COMPUTED_VALUE"""),0.0)</f>
        <v>0</v>
      </c>
      <c r="U186" s="29">
        <f>IFERROR(__xludf.DUMMYFUNCTION("""COMPUTED_VALUE"""),0.0)</f>
        <v>0</v>
      </c>
      <c r="V186" s="30">
        <f>IFERROR(__xludf.DUMMYFUNCTION("""COMPUTED_VALUE"""),10.0)</f>
        <v>10</v>
      </c>
      <c r="W186" s="29">
        <f>IFERROR(__xludf.DUMMYFUNCTION("""COMPUTED_VALUE"""),0.0)</f>
        <v>0</v>
      </c>
      <c r="X186" s="30">
        <f>IFERROR(__xludf.DUMMYFUNCTION("""COMPUTED_VALUE"""),2.0)</f>
        <v>2</v>
      </c>
      <c r="Y186" s="30">
        <f>IFERROR(__xludf.DUMMYFUNCTION("""COMPUTED_VALUE"""),3.0)</f>
        <v>3</v>
      </c>
      <c r="Z186" s="35">
        <f>IFERROR(__xludf.DUMMYFUNCTION("""COMPUTED_VALUE"""),0.0)</f>
        <v>0</v>
      </c>
      <c r="AA186" s="30">
        <f>IFERROR(__xludf.DUMMYFUNCTION("""COMPUTED_VALUE"""),0.0)</f>
        <v>0</v>
      </c>
      <c r="AB186" s="30">
        <f>IFERROR(__xludf.DUMMYFUNCTION("""COMPUTED_VALUE"""),0.0)</f>
        <v>0</v>
      </c>
      <c r="AC186" s="34">
        <f>IFERROR(__xludf.DUMMYFUNCTION("""COMPUTED_VALUE"""),5.0)</f>
        <v>5</v>
      </c>
      <c r="AD186" s="29">
        <f>IFERROR(__xludf.DUMMYFUNCTION("""COMPUTED_VALUE"""),0.0)</f>
        <v>0</v>
      </c>
      <c r="AE186" s="35">
        <f>IFERROR(__xludf.DUMMYFUNCTION("""COMPUTED_VALUE"""),5.0)</f>
        <v>5</v>
      </c>
      <c r="AF186" s="30">
        <f>IFERROR(__xludf.DUMMYFUNCTION("""COMPUTED_VALUE"""),2.0)</f>
        <v>2</v>
      </c>
      <c r="AG186" s="30">
        <f>IFERROR(__xludf.DUMMYFUNCTION("""COMPUTED_VALUE"""),3.0)</f>
        <v>3</v>
      </c>
      <c r="AH186" s="30">
        <f>IFERROR(__xludf.DUMMYFUNCTION("""COMPUTED_VALUE"""),0.0)</f>
        <v>0</v>
      </c>
      <c r="AI186" s="34">
        <f>IFERROR(__xludf.DUMMYFUNCTION("""COMPUTED_VALUE"""),0.0)</f>
        <v>0</v>
      </c>
      <c r="AJ186" s="35">
        <f>IFERROR(__xludf.DUMMYFUNCTION("""COMPUTED_VALUE"""),0.0)</f>
        <v>0</v>
      </c>
      <c r="AK186" s="30">
        <f>IFERROR(__xludf.DUMMYFUNCTION("""COMPUTED_VALUE"""),0.0)</f>
        <v>0</v>
      </c>
      <c r="AL186" s="29">
        <f>IFERROR(__xludf.DUMMYFUNCTION("""COMPUTED_VALUE"""),0.0)</f>
        <v>0</v>
      </c>
      <c r="AM186" s="30">
        <f>IFERROR(__xludf.DUMMYFUNCTION("""COMPUTED_VALUE"""),10.0)</f>
        <v>10</v>
      </c>
      <c r="AN186" s="30">
        <f>IFERROR(__xludf.DUMMYFUNCTION("""COMPUTED_VALUE"""),0.0)</f>
        <v>0</v>
      </c>
      <c r="AO186" s="32">
        <f>IFERROR(__xludf.DUMMYFUNCTION("""COMPUTED_VALUE"""),0.0)</f>
        <v>0</v>
      </c>
      <c r="AP186" s="35">
        <f>IFERROR(__xludf.DUMMYFUNCTION("""COMPUTED_VALUE"""),5.0)</f>
        <v>5</v>
      </c>
      <c r="AQ186" s="35">
        <f>IFERROR(__xludf.DUMMYFUNCTION("""COMPUTED_VALUE"""),0.0)</f>
        <v>0</v>
      </c>
      <c r="AR186" s="30">
        <f>IFERROR(__xludf.DUMMYFUNCTION("""COMPUTED_VALUE"""),0.0)</f>
        <v>0</v>
      </c>
      <c r="AS186" s="29">
        <f>IFERROR(__xludf.DUMMYFUNCTION("""COMPUTED_VALUE"""),0.0)</f>
        <v>0</v>
      </c>
      <c r="AT186" s="29">
        <f>IFERROR(__xludf.DUMMYFUNCTION("""COMPUTED_VALUE"""),0.0)</f>
        <v>0</v>
      </c>
    </row>
    <row r="187">
      <c r="A187" s="33" t="str">
        <f>IFERROR(__xludf.DUMMYFUNCTION("""COMPUTED_VALUE"""),"Воронянский Владимир")</f>
        <v>Воронянский Владимир</v>
      </c>
      <c r="B187" s="29">
        <f>IFERROR(__xludf.DUMMYFUNCTION("""COMPUTED_VALUE"""),114.0)</f>
        <v>114</v>
      </c>
      <c r="C187" s="30">
        <f>IFERROR(__xludf.DUMMYFUNCTION("""COMPUTED_VALUE"""),26.0)</f>
        <v>26</v>
      </c>
      <c r="D187" s="30">
        <f>IFERROR(__xludf.DUMMYFUNCTION("""COMPUTED_VALUE"""),26.0)</f>
        <v>26</v>
      </c>
      <c r="E187" s="30">
        <f>IFERROR(__xludf.DUMMYFUNCTION("""COMPUTED_VALUE"""),15.0)</f>
        <v>15</v>
      </c>
      <c r="F187" s="29">
        <f>IFERROR(__xludf.DUMMYFUNCTION("""COMPUTED_VALUE"""),47.0)</f>
        <v>47</v>
      </c>
      <c r="G187" s="30">
        <f>IFERROR(__xludf.DUMMYFUNCTION("""COMPUTED_VALUE"""),22.0)</f>
        <v>22</v>
      </c>
      <c r="H187" s="30">
        <f>IFERROR(__xludf.DUMMYFUNCTION("""COMPUTED_VALUE"""),4.0)</f>
        <v>4</v>
      </c>
      <c r="I187" s="30">
        <f>IFERROR(__xludf.DUMMYFUNCTION("""COMPUTED_VALUE"""),12.0)</f>
        <v>12</v>
      </c>
      <c r="J187" s="30">
        <f>IFERROR(__xludf.DUMMYFUNCTION("""COMPUTED_VALUE"""),14.0)</f>
        <v>14</v>
      </c>
      <c r="K187" s="30">
        <f>IFERROR(__xludf.DUMMYFUNCTION("""COMPUTED_VALUE"""),0.0)</f>
        <v>0</v>
      </c>
      <c r="L187" s="30">
        <f>IFERROR(__xludf.DUMMYFUNCTION("""COMPUTED_VALUE"""),10.0)</f>
        <v>10</v>
      </c>
      <c r="M187" s="30">
        <f>IFERROR(__xludf.DUMMYFUNCTION("""COMPUTED_VALUE"""),5.0)</f>
        <v>5</v>
      </c>
      <c r="N187" s="30">
        <f>IFERROR(__xludf.DUMMYFUNCTION("""COMPUTED_VALUE"""),10.0)</f>
        <v>10</v>
      </c>
      <c r="O187" s="30">
        <f>IFERROR(__xludf.DUMMYFUNCTION("""COMPUTED_VALUE"""),0.0)</f>
        <v>0</v>
      </c>
      <c r="P187" s="29">
        <f>IFERROR(__xludf.DUMMYFUNCTION("""COMPUTED_VALUE"""),37.0)</f>
        <v>37</v>
      </c>
      <c r="Q187" s="30">
        <f>IFERROR(__xludf.DUMMYFUNCTION("""COMPUTED_VALUE"""),10.0)</f>
        <v>10</v>
      </c>
      <c r="R187" s="30">
        <f>IFERROR(__xludf.DUMMYFUNCTION("""COMPUTED_VALUE"""),10.0)</f>
        <v>10</v>
      </c>
      <c r="S187" s="30">
        <f>IFERROR(__xludf.DUMMYFUNCTION("""COMPUTED_VALUE"""),2.0)</f>
        <v>2</v>
      </c>
      <c r="T187" s="31">
        <f>IFERROR(__xludf.DUMMYFUNCTION("""COMPUTED_VALUE"""),2.0)</f>
        <v>2</v>
      </c>
      <c r="U187" s="29">
        <f>IFERROR(__xludf.DUMMYFUNCTION("""COMPUTED_VALUE"""),2.0)</f>
        <v>2</v>
      </c>
      <c r="V187" s="30">
        <f>IFERROR(__xludf.DUMMYFUNCTION("""COMPUTED_VALUE"""),10.0)</f>
        <v>10</v>
      </c>
      <c r="W187" s="29">
        <f>IFERROR(__xludf.DUMMYFUNCTION("""COMPUTED_VALUE"""),2.0)</f>
        <v>2</v>
      </c>
      <c r="X187" s="30">
        <f>IFERROR(__xludf.DUMMYFUNCTION("""COMPUTED_VALUE"""),2.0)</f>
        <v>2</v>
      </c>
      <c r="Y187" s="30">
        <f>IFERROR(__xludf.DUMMYFUNCTION("""COMPUTED_VALUE"""),3.0)</f>
        <v>3</v>
      </c>
      <c r="Z187" s="35">
        <f>IFERROR(__xludf.DUMMYFUNCTION("""COMPUTED_VALUE"""),5.0)</f>
        <v>5</v>
      </c>
      <c r="AA187" s="30">
        <f>IFERROR(__xludf.DUMMYFUNCTION("""COMPUTED_VALUE"""),2.0)</f>
        <v>2</v>
      </c>
      <c r="AB187" s="30">
        <f>IFERROR(__xludf.DUMMYFUNCTION("""COMPUTED_VALUE"""),2.0)</f>
        <v>2</v>
      </c>
      <c r="AC187" s="34">
        <f>IFERROR(__xludf.DUMMYFUNCTION("""COMPUTED_VALUE"""),0.0)</f>
        <v>0</v>
      </c>
      <c r="AD187" s="29">
        <f>IFERROR(__xludf.DUMMYFUNCTION("""COMPUTED_VALUE"""),0.0)</f>
        <v>0</v>
      </c>
      <c r="AE187" s="35">
        <f>IFERROR(__xludf.DUMMYFUNCTION("""COMPUTED_VALUE"""),5.0)</f>
        <v>5</v>
      </c>
      <c r="AF187" s="30">
        <f>IFERROR(__xludf.DUMMYFUNCTION("""COMPUTED_VALUE"""),2.0)</f>
        <v>2</v>
      </c>
      <c r="AG187" s="30">
        <f>IFERROR(__xludf.DUMMYFUNCTION("""COMPUTED_VALUE"""),3.0)</f>
        <v>3</v>
      </c>
      <c r="AH187" s="30">
        <f>IFERROR(__xludf.DUMMYFUNCTION("""COMPUTED_VALUE"""),0.0)</f>
        <v>0</v>
      </c>
      <c r="AI187" s="34">
        <f>IFERROR(__xludf.DUMMYFUNCTION("""COMPUTED_VALUE"""),5.0)</f>
        <v>5</v>
      </c>
      <c r="AJ187" s="35">
        <f>IFERROR(__xludf.DUMMYFUNCTION("""COMPUTED_VALUE"""),0.0)</f>
        <v>0</v>
      </c>
      <c r="AK187" s="30">
        <f>IFERROR(__xludf.DUMMYFUNCTION("""COMPUTED_VALUE"""),0.0)</f>
        <v>0</v>
      </c>
      <c r="AL187" s="29">
        <f>IFERROR(__xludf.DUMMYFUNCTION("""COMPUTED_VALUE"""),0.0)</f>
        <v>0</v>
      </c>
      <c r="AM187" s="30">
        <f>IFERROR(__xludf.DUMMYFUNCTION("""COMPUTED_VALUE"""),10.0)</f>
        <v>10</v>
      </c>
      <c r="AN187" s="30">
        <f>IFERROR(__xludf.DUMMYFUNCTION("""COMPUTED_VALUE"""),0.0)</f>
        <v>0</v>
      </c>
      <c r="AO187" s="32">
        <f>IFERROR(__xludf.DUMMYFUNCTION("""COMPUTED_VALUE"""),0.0)</f>
        <v>0</v>
      </c>
      <c r="AP187" s="35">
        <f>IFERROR(__xludf.DUMMYFUNCTION("""COMPUTED_VALUE"""),5.0)</f>
        <v>5</v>
      </c>
      <c r="AQ187" s="35">
        <f>IFERROR(__xludf.DUMMYFUNCTION("""COMPUTED_VALUE"""),32.0)</f>
        <v>32</v>
      </c>
      <c r="AR187" s="30">
        <f>IFERROR(__xludf.DUMMYFUNCTION("""COMPUTED_VALUE"""),0.0)</f>
        <v>0</v>
      </c>
      <c r="AS187" s="29">
        <f>IFERROR(__xludf.DUMMYFUNCTION("""COMPUTED_VALUE"""),0.0)</f>
        <v>0</v>
      </c>
      <c r="AT187" s="29">
        <f>IFERROR(__xludf.DUMMYFUNCTION("""COMPUTED_VALUE"""),0.0)</f>
        <v>0</v>
      </c>
    </row>
    <row r="188">
      <c r="A188" s="33" t="str">
        <f>IFERROR(__xludf.DUMMYFUNCTION("""COMPUTED_VALUE"""),"Чихачёва Ольга")</f>
        <v>Чихачёва Ольга</v>
      </c>
      <c r="B188" s="29">
        <f>IFERROR(__xludf.DUMMYFUNCTION("""COMPUTED_VALUE"""),27.0)</f>
        <v>27</v>
      </c>
      <c r="C188" s="30">
        <f>IFERROR(__xludf.DUMMYFUNCTION("""COMPUTED_VALUE"""),10.0)</f>
        <v>10</v>
      </c>
      <c r="D188" s="30">
        <f>IFERROR(__xludf.DUMMYFUNCTION("""COMPUTED_VALUE"""),12.0)</f>
        <v>12</v>
      </c>
      <c r="E188" s="30">
        <f>IFERROR(__xludf.DUMMYFUNCTION("""COMPUTED_VALUE"""),5.0)</f>
        <v>5</v>
      </c>
      <c r="F188" s="29">
        <f>IFERROR(__xludf.DUMMYFUNCTION("""COMPUTED_VALUE"""),0.0)</f>
        <v>0</v>
      </c>
      <c r="G188" s="30">
        <f>IFERROR(__xludf.DUMMYFUNCTION("""COMPUTED_VALUE"""),10.0)</f>
        <v>10</v>
      </c>
      <c r="H188" s="30">
        <f>IFERROR(__xludf.DUMMYFUNCTION("""COMPUTED_VALUE"""),0.0)</f>
        <v>0</v>
      </c>
      <c r="I188" s="30">
        <f>IFERROR(__xludf.DUMMYFUNCTION("""COMPUTED_VALUE"""),10.0)</f>
        <v>10</v>
      </c>
      <c r="J188" s="30">
        <f>IFERROR(__xludf.DUMMYFUNCTION("""COMPUTED_VALUE"""),2.0)</f>
        <v>2</v>
      </c>
      <c r="K188" s="30">
        <f>IFERROR(__xludf.DUMMYFUNCTION("""COMPUTED_VALUE"""),0.0)</f>
        <v>0</v>
      </c>
      <c r="L188" s="30">
        <f>IFERROR(__xludf.DUMMYFUNCTION("""COMPUTED_VALUE"""),5.0)</f>
        <v>5</v>
      </c>
      <c r="M188" s="30">
        <f>IFERROR(__xludf.DUMMYFUNCTION("""COMPUTED_VALUE"""),0.0)</f>
        <v>0</v>
      </c>
      <c r="N188" s="30">
        <f>IFERROR(__xludf.DUMMYFUNCTION("""COMPUTED_VALUE"""),0.0)</f>
        <v>0</v>
      </c>
      <c r="O188" s="30">
        <f>IFERROR(__xludf.DUMMYFUNCTION("""COMPUTED_VALUE"""),0.0)</f>
        <v>0</v>
      </c>
      <c r="P188" s="29">
        <f>IFERROR(__xludf.DUMMYFUNCTION("""COMPUTED_VALUE"""),0.0)</f>
        <v>0</v>
      </c>
      <c r="Q188" s="30">
        <f>IFERROR(__xludf.DUMMYFUNCTION("""COMPUTED_VALUE"""),10.0)</f>
        <v>10</v>
      </c>
      <c r="R188" s="30">
        <f>IFERROR(__xludf.DUMMYFUNCTION("""COMPUTED_VALUE"""),0.0)</f>
        <v>0</v>
      </c>
      <c r="S188" s="30">
        <f>IFERROR(__xludf.DUMMYFUNCTION("""COMPUTED_VALUE"""),0.0)</f>
        <v>0</v>
      </c>
      <c r="T188" s="31">
        <f>IFERROR(__xludf.DUMMYFUNCTION("""COMPUTED_VALUE"""),0.0)</f>
        <v>0</v>
      </c>
      <c r="U188" s="29">
        <f>IFERROR(__xludf.DUMMYFUNCTION("""COMPUTED_VALUE"""),0.0)</f>
        <v>0</v>
      </c>
      <c r="V188" s="30">
        <f>IFERROR(__xludf.DUMMYFUNCTION("""COMPUTED_VALUE"""),10.0)</f>
        <v>10</v>
      </c>
      <c r="W188" s="29">
        <f>IFERROR(__xludf.DUMMYFUNCTION("""COMPUTED_VALUE"""),0.0)</f>
        <v>0</v>
      </c>
      <c r="X188" s="30">
        <f>IFERROR(__xludf.DUMMYFUNCTION("""COMPUTED_VALUE"""),2.0)</f>
        <v>2</v>
      </c>
      <c r="Y188" s="30">
        <f>IFERROR(__xludf.DUMMYFUNCTION("""COMPUTED_VALUE"""),0.0)</f>
        <v>0</v>
      </c>
      <c r="Z188" s="35">
        <f>IFERROR(__xludf.DUMMYFUNCTION("""COMPUTED_VALUE"""),0.0)</f>
        <v>0</v>
      </c>
      <c r="AA188" s="30">
        <f>IFERROR(__xludf.DUMMYFUNCTION("""COMPUTED_VALUE"""),0.0)</f>
        <v>0</v>
      </c>
      <c r="AB188" s="30">
        <f>IFERROR(__xludf.DUMMYFUNCTION("""COMPUTED_VALUE"""),0.0)</f>
        <v>0</v>
      </c>
      <c r="AC188" s="34">
        <f>IFERROR(__xludf.DUMMYFUNCTION("""COMPUTED_VALUE"""),0.0)</f>
        <v>0</v>
      </c>
      <c r="AD188" s="29">
        <f>IFERROR(__xludf.DUMMYFUNCTION("""COMPUTED_VALUE"""),0.0)</f>
        <v>0</v>
      </c>
      <c r="AE188" s="35">
        <f>IFERROR(__xludf.DUMMYFUNCTION("""COMPUTED_VALUE"""),5.0)</f>
        <v>5</v>
      </c>
      <c r="AF188" s="30">
        <f>IFERROR(__xludf.DUMMYFUNCTION("""COMPUTED_VALUE"""),0.0)</f>
        <v>0</v>
      </c>
      <c r="AG188" s="30">
        <f>IFERROR(__xludf.DUMMYFUNCTION("""COMPUTED_VALUE"""),0.0)</f>
        <v>0</v>
      </c>
      <c r="AH188" s="30">
        <f>IFERROR(__xludf.DUMMYFUNCTION("""COMPUTED_VALUE"""),0.0)</f>
        <v>0</v>
      </c>
      <c r="AI188" s="34">
        <f>IFERROR(__xludf.DUMMYFUNCTION("""COMPUTED_VALUE"""),0.0)</f>
        <v>0</v>
      </c>
      <c r="AJ188" s="35">
        <f>IFERROR(__xludf.DUMMYFUNCTION("""COMPUTED_VALUE"""),0.0)</f>
        <v>0</v>
      </c>
      <c r="AK188" s="30">
        <f>IFERROR(__xludf.DUMMYFUNCTION("""COMPUTED_VALUE"""),0.0)</f>
        <v>0</v>
      </c>
      <c r="AL188" s="29">
        <f>IFERROR(__xludf.DUMMYFUNCTION("""COMPUTED_VALUE"""),0.0)</f>
        <v>0</v>
      </c>
      <c r="AM188" s="30">
        <f>IFERROR(__xludf.DUMMYFUNCTION("""COMPUTED_VALUE"""),0.0)</f>
        <v>0</v>
      </c>
      <c r="AN188" s="30">
        <f>IFERROR(__xludf.DUMMYFUNCTION("""COMPUTED_VALUE"""),0.0)</f>
        <v>0</v>
      </c>
      <c r="AO188" s="32">
        <f>IFERROR(__xludf.DUMMYFUNCTION("""COMPUTED_VALUE"""),0.0)</f>
        <v>0</v>
      </c>
      <c r="AP188" s="35">
        <f>IFERROR(__xludf.DUMMYFUNCTION("""COMPUTED_VALUE"""),0.0)</f>
        <v>0</v>
      </c>
      <c r="AQ188" s="35">
        <f>IFERROR(__xludf.DUMMYFUNCTION("""COMPUTED_VALUE"""),0.0)</f>
        <v>0</v>
      </c>
      <c r="AR188" s="30">
        <f>IFERROR(__xludf.DUMMYFUNCTION("""COMPUTED_VALUE"""),0.0)</f>
        <v>0</v>
      </c>
      <c r="AS188" s="29">
        <f>IFERROR(__xludf.DUMMYFUNCTION("""COMPUTED_VALUE"""),0.0)</f>
        <v>0</v>
      </c>
      <c r="AT188" s="29">
        <f>IFERROR(__xludf.DUMMYFUNCTION("""COMPUTED_VALUE"""),0.0)</f>
        <v>0</v>
      </c>
    </row>
    <row r="189">
      <c r="A189" s="33" t="str">
        <f>IFERROR(__xludf.DUMMYFUNCTION("""COMPUTED_VALUE"""),"Собачев Андрей")</f>
        <v>Собачев Андрей</v>
      </c>
      <c r="B189" s="29">
        <f>IFERROR(__xludf.DUMMYFUNCTION("""COMPUTED_VALUE"""),54.0)</f>
        <v>54</v>
      </c>
      <c r="C189" s="30">
        <f>IFERROR(__xludf.DUMMYFUNCTION("""COMPUTED_VALUE"""),26.0)</f>
        <v>26</v>
      </c>
      <c r="D189" s="30">
        <f>IFERROR(__xludf.DUMMYFUNCTION("""COMPUTED_VALUE"""),19.0)</f>
        <v>19</v>
      </c>
      <c r="E189" s="30">
        <f>IFERROR(__xludf.DUMMYFUNCTION("""COMPUTED_VALUE"""),9.0)</f>
        <v>9</v>
      </c>
      <c r="F189" s="29">
        <f>IFERROR(__xludf.DUMMYFUNCTION("""COMPUTED_VALUE"""),0.0)</f>
        <v>0</v>
      </c>
      <c r="G189" s="30">
        <f>IFERROR(__xludf.DUMMYFUNCTION("""COMPUTED_VALUE"""),22.0)</f>
        <v>22</v>
      </c>
      <c r="H189" s="30">
        <f>IFERROR(__xludf.DUMMYFUNCTION("""COMPUTED_VALUE"""),4.0)</f>
        <v>4</v>
      </c>
      <c r="I189" s="30">
        <f>IFERROR(__xludf.DUMMYFUNCTION("""COMPUTED_VALUE"""),12.0)</f>
        <v>12</v>
      </c>
      <c r="J189" s="30">
        <f>IFERROR(__xludf.DUMMYFUNCTION("""COMPUTED_VALUE"""),7.0)</f>
        <v>7</v>
      </c>
      <c r="K189" s="30">
        <f>IFERROR(__xludf.DUMMYFUNCTION("""COMPUTED_VALUE"""),5.0)</f>
        <v>5</v>
      </c>
      <c r="L189" s="30">
        <f>IFERROR(__xludf.DUMMYFUNCTION("""COMPUTED_VALUE"""),4.0)</f>
        <v>4</v>
      </c>
      <c r="M189" s="30">
        <f>IFERROR(__xludf.DUMMYFUNCTION("""COMPUTED_VALUE"""),0.0)</f>
        <v>0</v>
      </c>
      <c r="N189" s="30">
        <f>IFERROR(__xludf.DUMMYFUNCTION("""COMPUTED_VALUE"""),0.0)</f>
        <v>0</v>
      </c>
      <c r="O189" s="30">
        <f>IFERROR(__xludf.DUMMYFUNCTION("""COMPUTED_VALUE"""),0.0)</f>
        <v>0</v>
      </c>
      <c r="P189" s="29">
        <f>IFERROR(__xludf.DUMMYFUNCTION("""COMPUTED_VALUE"""),0.0)</f>
        <v>0</v>
      </c>
      <c r="Q189" s="30">
        <f>IFERROR(__xludf.DUMMYFUNCTION("""COMPUTED_VALUE"""),10.0)</f>
        <v>10</v>
      </c>
      <c r="R189" s="30">
        <f>IFERROR(__xludf.DUMMYFUNCTION("""COMPUTED_VALUE"""),10.0)</f>
        <v>10</v>
      </c>
      <c r="S189" s="30">
        <f>IFERROR(__xludf.DUMMYFUNCTION("""COMPUTED_VALUE"""),2.0)</f>
        <v>2</v>
      </c>
      <c r="T189" s="31">
        <f>IFERROR(__xludf.DUMMYFUNCTION("""COMPUTED_VALUE"""),2.0)</f>
        <v>2</v>
      </c>
      <c r="U189" s="29">
        <f>IFERROR(__xludf.DUMMYFUNCTION("""COMPUTED_VALUE"""),2.0)</f>
        <v>2</v>
      </c>
      <c r="V189" s="30">
        <f>IFERROR(__xludf.DUMMYFUNCTION("""COMPUTED_VALUE"""),10.0)</f>
        <v>10</v>
      </c>
      <c r="W189" s="29">
        <f>IFERROR(__xludf.DUMMYFUNCTION("""COMPUTED_VALUE"""),2.0)</f>
        <v>2</v>
      </c>
      <c r="X189" s="30">
        <f>IFERROR(__xludf.DUMMYFUNCTION("""COMPUTED_VALUE"""),0.0)</f>
        <v>0</v>
      </c>
      <c r="Y189" s="30">
        <f>IFERROR(__xludf.DUMMYFUNCTION("""COMPUTED_VALUE"""),0.0)</f>
        <v>0</v>
      </c>
      <c r="Z189" s="35">
        <f>IFERROR(__xludf.DUMMYFUNCTION("""COMPUTED_VALUE"""),7.0)</f>
        <v>7</v>
      </c>
      <c r="AA189" s="30">
        <f>IFERROR(__xludf.DUMMYFUNCTION("""COMPUTED_VALUE"""),0.0)</f>
        <v>0</v>
      </c>
      <c r="AB189" s="30">
        <f>IFERROR(__xludf.DUMMYFUNCTION("""COMPUTED_VALUE"""),0.0)</f>
        <v>0</v>
      </c>
      <c r="AC189" s="34">
        <f>IFERROR(__xludf.DUMMYFUNCTION("""COMPUTED_VALUE"""),5.0)</f>
        <v>5</v>
      </c>
      <c r="AD189" s="29">
        <f>IFERROR(__xludf.DUMMYFUNCTION("""COMPUTED_VALUE"""),0.0)</f>
        <v>0</v>
      </c>
      <c r="AE189" s="35">
        <f>IFERROR(__xludf.DUMMYFUNCTION("""COMPUTED_VALUE"""),0.0)</f>
        <v>0</v>
      </c>
      <c r="AF189" s="30">
        <f>IFERROR(__xludf.DUMMYFUNCTION("""COMPUTED_VALUE"""),2.0)</f>
        <v>2</v>
      </c>
      <c r="AG189" s="30">
        <f>IFERROR(__xludf.DUMMYFUNCTION("""COMPUTED_VALUE"""),2.0)</f>
        <v>2</v>
      </c>
      <c r="AH189" s="30">
        <f>IFERROR(__xludf.DUMMYFUNCTION("""COMPUTED_VALUE"""),0.0)</f>
        <v>0</v>
      </c>
      <c r="AI189" s="34">
        <f>IFERROR(__xludf.DUMMYFUNCTION("""COMPUTED_VALUE"""),0.0)</f>
        <v>0</v>
      </c>
      <c r="AJ189" s="35">
        <f>IFERROR(__xludf.DUMMYFUNCTION("""COMPUTED_VALUE"""),0.0)</f>
        <v>0</v>
      </c>
      <c r="AK189" s="30">
        <f>IFERROR(__xludf.DUMMYFUNCTION("""COMPUTED_VALUE"""),0.0)</f>
        <v>0</v>
      </c>
      <c r="AL189" s="29">
        <f>IFERROR(__xludf.DUMMYFUNCTION("""COMPUTED_VALUE"""),0.0)</f>
        <v>0</v>
      </c>
      <c r="AM189" s="30">
        <f>IFERROR(__xludf.DUMMYFUNCTION("""COMPUTED_VALUE"""),0.0)</f>
        <v>0</v>
      </c>
      <c r="AN189" s="30">
        <f>IFERROR(__xludf.DUMMYFUNCTION("""COMPUTED_VALUE"""),0.0)</f>
        <v>0</v>
      </c>
      <c r="AO189" s="32">
        <f>IFERROR(__xludf.DUMMYFUNCTION("""COMPUTED_VALUE"""),0.0)</f>
        <v>0</v>
      </c>
      <c r="AP189" s="35">
        <f>IFERROR(__xludf.DUMMYFUNCTION("""COMPUTED_VALUE"""),0.0)</f>
        <v>0</v>
      </c>
      <c r="AQ189" s="35">
        <f>IFERROR(__xludf.DUMMYFUNCTION("""COMPUTED_VALUE"""),0.0)</f>
        <v>0</v>
      </c>
      <c r="AR189" s="30">
        <f>IFERROR(__xludf.DUMMYFUNCTION("""COMPUTED_VALUE"""),0.0)</f>
        <v>0</v>
      </c>
      <c r="AS189" s="29">
        <f>IFERROR(__xludf.DUMMYFUNCTION("""COMPUTED_VALUE"""),0.0)</f>
        <v>0</v>
      </c>
      <c r="AT189" s="29">
        <f>IFERROR(__xludf.DUMMYFUNCTION("""COMPUTED_VALUE"""),0.0)</f>
        <v>0</v>
      </c>
    </row>
    <row r="190">
      <c r="A190" s="33" t="str">
        <f>IFERROR(__xludf.DUMMYFUNCTION("""COMPUTED_VALUE"""),"Егорова Виктория")</f>
        <v>Егорова Виктория</v>
      </c>
      <c r="B190" s="29">
        <f>IFERROR(__xludf.DUMMYFUNCTION("""COMPUTED_VALUE"""),45.0)</f>
        <v>45</v>
      </c>
      <c r="C190" s="30">
        <f>IFERROR(__xludf.DUMMYFUNCTION("""COMPUTED_VALUE"""),20.0)</f>
        <v>20</v>
      </c>
      <c r="D190" s="30">
        <f>IFERROR(__xludf.DUMMYFUNCTION("""COMPUTED_VALUE"""),5.0)</f>
        <v>5</v>
      </c>
      <c r="E190" s="30">
        <f>IFERROR(__xludf.DUMMYFUNCTION("""COMPUTED_VALUE"""),15.0)</f>
        <v>15</v>
      </c>
      <c r="F190" s="29">
        <f>IFERROR(__xludf.DUMMYFUNCTION("""COMPUTED_VALUE"""),5.0)</f>
        <v>5</v>
      </c>
      <c r="G190" s="30">
        <f>IFERROR(__xludf.DUMMYFUNCTION("""COMPUTED_VALUE"""),20.0)</f>
        <v>20</v>
      </c>
      <c r="H190" s="30">
        <f>IFERROR(__xludf.DUMMYFUNCTION("""COMPUTED_VALUE"""),0.0)</f>
        <v>0</v>
      </c>
      <c r="I190" s="30">
        <f>IFERROR(__xludf.DUMMYFUNCTION("""COMPUTED_VALUE"""),0.0)</f>
        <v>0</v>
      </c>
      <c r="J190" s="30">
        <f>IFERROR(__xludf.DUMMYFUNCTION("""COMPUTED_VALUE"""),5.0)</f>
        <v>5</v>
      </c>
      <c r="K190" s="30">
        <f>IFERROR(__xludf.DUMMYFUNCTION("""COMPUTED_VALUE"""),5.0)</f>
        <v>5</v>
      </c>
      <c r="L190" s="30">
        <f>IFERROR(__xludf.DUMMYFUNCTION("""COMPUTED_VALUE"""),10.0)</f>
        <v>10</v>
      </c>
      <c r="M190" s="30">
        <f>IFERROR(__xludf.DUMMYFUNCTION("""COMPUTED_VALUE"""),0.0)</f>
        <v>0</v>
      </c>
      <c r="N190" s="30">
        <f>IFERROR(__xludf.DUMMYFUNCTION("""COMPUTED_VALUE"""),0.0)</f>
        <v>0</v>
      </c>
      <c r="O190" s="30">
        <f>IFERROR(__xludf.DUMMYFUNCTION("""COMPUTED_VALUE"""),0.0)</f>
        <v>0</v>
      </c>
      <c r="P190" s="29">
        <f>IFERROR(__xludf.DUMMYFUNCTION("""COMPUTED_VALUE"""),5.0)</f>
        <v>5</v>
      </c>
      <c r="Q190" s="30">
        <f>IFERROR(__xludf.DUMMYFUNCTION("""COMPUTED_VALUE"""),10.0)</f>
        <v>10</v>
      </c>
      <c r="R190" s="30">
        <f>IFERROR(__xludf.DUMMYFUNCTION("""COMPUTED_VALUE"""),10.0)</f>
        <v>10</v>
      </c>
      <c r="S190" s="30">
        <f>IFERROR(__xludf.DUMMYFUNCTION("""COMPUTED_VALUE"""),0.0)</f>
        <v>0</v>
      </c>
      <c r="T190" s="31">
        <f>IFERROR(__xludf.DUMMYFUNCTION("""COMPUTED_VALUE"""),0.0)</f>
        <v>0</v>
      </c>
      <c r="U190" s="29">
        <f>IFERROR(__xludf.DUMMYFUNCTION("""COMPUTED_VALUE"""),0.0)</f>
        <v>0</v>
      </c>
      <c r="V190" s="30">
        <f>IFERROR(__xludf.DUMMYFUNCTION("""COMPUTED_VALUE"""),0.0)</f>
        <v>0</v>
      </c>
      <c r="W190" s="29">
        <f>IFERROR(__xludf.DUMMYFUNCTION("""COMPUTED_VALUE"""),0.0)</f>
        <v>0</v>
      </c>
      <c r="X190" s="30">
        <f>IFERROR(__xludf.DUMMYFUNCTION("""COMPUTED_VALUE"""),2.0)</f>
        <v>2</v>
      </c>
      <c r="Y190" s="30">
        <f>IFERROR(__xludf.DUMMYFUNCTION("""COMPUTED_VALUE"""),3.0)</f>
        <v>3</v>
      </c>
      <c r="Z190" s="35">
        <f>IFERROR(__xludf.DUMMYFUNCTION("""COMPUTED_VALUE"""),0.0)</f>
        <v>0</v>
      </c>
      <c r="AA190" s="30">
        <f>IFERROR(__xludf.DUMMYFUNCTION("""COMPUTED_VALUE"""),0.0)</f>
        <v>0</v>
      </c>
      <c r="AB190" s="30">
        <f>IFERROR(__xludf.DUMMYFUNCTION("""COMPUTED_VALUE"""),0.0)</f>
        <v>0</v>
      </c>
      <c r="AC190" s="34">
        <f>IFERROR(__xludf.DUMMYFUNCTION("""COMPUTED_VALUE"""),5.0)</f>
        <v>5</v>
      </c>
      <c r="AD190" s="29">
        <f>IFERROR(__xludf.DUMMYFUNCTION("""COMPUTED_VALUE"""),0.0)</f>
        <v>0</v>
      </c>
      <c r="AE190" s="35">
        <f>IFERROR(__xludf.DUMMYFUNCTION("""COMPUTED_VALUE"""),5.0)</f>
        <v>5</v>
      </c>
      <c r="AF190" s="30">
        <f>IFERROR(__xludf.DUMMYFUNCTION("""COMPUTED_VALUE"""),2.0)</f>
        <v>2</v>
      </c>
      <c r="AG190" s="30">
        <f>IFERROR(__xludf.DUMMYFUNCTION("""COMPUTED_VALUE"""),3.0)</f>
        <v>3</v>
      </c>
      <c r="AH190" s="30">
        <f>IFERROR(__xludf.DUMMYFUNCTION("""COMPUTED_VALUE"""),0.0)</f>
        <v>0</v>
      </c>
      <c r="AI190" s="34">
        <f>IFERROR(__xludf.DUMMYFUNCTION("""COMPUTED_VALUE"""),0.0)</f>
        <v>0</v>
      </c>
      <c r="AJ190" s="35">
        <f>IFERROR(__xludf.DUMMYFUNCTION("""COMPUTED_VALUE"""),0.0)</f>
        <v>0</v>
      </c>
      <c r="AK190" s="30">
        <f>IFERROR(__xludf.DUMMYFUNCTION("""COMPUTED_VALUE"""),0.0)</f>
        <v>0</v>
      </c>
      <c r="AL190" s="29">
        <f>IFERROR(__xludf.DUMMYFUNCTION("""COMPUTED_VALUE"""),0.0)</f>
        <v>0</v>
      </c>
      <c r="AM190" s="30">
        <f>IFERROR(__xludf.DUMMYFUNCTION("""COMPUTED_VALUE"""),0.0)</f>
        <v>0</v>
      </c>
      <c r="AN190" s="30">
        <f>IFERROR(__xludf.DUMMYFUNCTION("""COMPUTED_VALUE"""),0.0)</f>
        <v>0</v>
      </c>
      <c r="AO190" s="32">
        <f>IFERROR(__xludf.DUMMYFUNCTION("""COMPUTED_VALUE"""),0.0)</f>
        <v>0</v>
      </c>
      <c r="AP190" s="35">
        <f>IFERROR(__xludf.DUMMYFUNCTION("""COMPUTED_VALUE"""),5.0)</f>
        <v>5</v>
      </c>
      <c r="AQ190" s="35">
        <f>IFERROR(__xludf.DUMMYFUNCTION("""COMPUTED_VALUE"""),0.0)</f>
        <v>0</v>
      </c>
      <c r="AR190" s="30">
        <f>IFERROR(__xludf.DUMMYFUNCTION("""COMPUTED_VALUE"""),0.0)</f>
        <v>0</v>
      </c>
      <c r="AS190" s="29">
        <f>IFERROR(__xludf.DUMMYFUNCTION("""COMPUTED_VALUE"""),0.0)</f>
        <v>0</v>
      </c>
      <c r="AT190" s="29">
        <f>IFERROR(__xludf.DUMMYFUNCTION("""COMPUTED_VALUE"""),0.0)</f>
        <v>0</v>
      </c>
    </row>
    <row r="191">
      <c r="A191" s="33" t="str">
        <f>IFERROR(__xludf.DUMMYFUNCTION("""COMPUTED_VALUE"""),"Куропаткин Сергей")</f>
        <v>Куропаткин Сергей</v>
      </c>
      <c r="B191" s="29">
        <f>IFERROR(__xludf.DUMMYFUNCTION("""COMPUTED_VALUE"""),36.0)</f>
        <v>36</v>
      </c>
      <c r="C191" s="30">
        <f>IFERROR(__xludf.DUMMYFUNCTION("""COMPUTED_VALUE"""),10.0)</f>
        <v>10</v>
      </c>
      <c r="D191" s="30">
        <f>IFERROR(__xludf.DUMMYFUNCTION("""COMPUTED_VALUE"""),14.0)</f>
        <v>14</v>
      </c>
      <c r="E191" s="30">
        <f>IFERROR(__xludf.DUMMYFUNCTION("""COMPUTED_VALUE"""),12.0)</f>
        <v>12</v>
      </c>
      <c r="F191" s="29">
        <f>IFERROR(__xludf.DUMMYFUNCTION("""COMPUTED_VALUE"""),0.0)</f>
        <v>0</v>
      </c>
      <c r="G191" s="30">
        <f>IFERROR(__xludf.DUMMYFUNCTION("""COMPUTED_VALUE"""),10.0)</f>
        <v>10</v>
      </c>
      <c r="H191" s="30">
        <f>IFERROR(__xludf.DUMMYFUNCTION("""COMPUTED_VALUE"""),0.0)</f>
        <v>0</v>
      </c>
      <c r="I191" s="30">
        <f>IFERROR(__xludf.DUMMYFUNCTION("""COMPUTED_VALUE"""),10.0)</f>
        <v>10</v>
      </c>
      <c r="J191" s="30">
        <f>IFERROR(__xludf.DUMMYFUNCTION("""COMPUTED_VALUE"""),4.0)</f>
        <v>4</v>
      </c>
      <c r="K191" s="30">
        <f>IFERROR(__xludf.DUMMYFUNCTION("""COMPUTED_VALUE"""),5.0)</f>
        <v>5</v>
      </c>
      <c r="L191" s="30">
        <f>IFERROR(__xludf.DUMMYFUNCTION("""COMPUTED_VALUE"""),7.0)</f>
        <v>7</v>
      </c>
      <c r="M191" s="30">
        <f>IFERROR(__xludf.DUMMYFUNCTION("""COMPUTED_VALUE"""),0.0)</f>
        <v>0</v>
      </c>
      <c r="N191" s="30">
        <f>IFERROR(__xludf.DUMMYFUNCTION("""COMPUTED_VALUE"""),0.0)</f>
        <v>0</v>
      </c>
      <c r="O191" s="30">
        <f>IFERROR(__xludf.DUMMYFUNCTION("""COMPUTED_VALUE"""),0.0)</f>
        <v>0</v>
      </c>
      <c r="P191" s="29">
        <f>IFERROR(__xludf.DUMMYFUNCTION("""COMPUTED_VALUE"""),0.0)</f>
        <v>0</v>
      </c>
      <c r="Q191" s="30">
        <f>IFERROR(__xludf.DUMMYFUNCTION("""COMPUTED_VALUE"""),10.0)</f>
        <v>10</v>
      </c>
      <c r="R191" s="30">
        <f>IFERROR(__xludf.DUMMYFUNCTION("""COMPUTED_VALUE"""),0.0)</f>
        <v>0</v>
      </c>
      <c r="S191" s="30">
        <f>IFERROR(__xludf.DUMMYFUNCTION("""COMPUTED_VALUE"""),0.0)</f>
        <v>0</v>
      </c>
      <c r="T191" s="31">
        <f>IFERROR(__xludf.DUMMYFUNCTION("""COMPUTED_VALUE"""),0.0)</f>
        <v>0</v>
      </c>
      <c r="U191" s="29">
        <f>IFERROR(__xludf.DUMMYFUNCTION("""COMPUTED_VALUE"""),0.0)</f>
        <v>0</v>
      </c>
      <c r="V191" s="30">
        <f>IFERROR(__xludf.DUMMYFUNCTION("""COMPUTED_VALUE"""),10.0)</f>
        <v>10</v>
      </c>
      <c r="W191" s="29">
        <f>IFERROR(__xludf.DUMMYFUNCTION("""COMPUTED_VALUE"""),0.0)</f>
        <v>0</v>
      </c>
      <c r="X191" s="30">
        <f>IFERROR(__xludf.DUMMYFUNCTION("""COMPUTED_VALUE"""),2.0)</f>
        <v>2</v>
      </c>
      <c r="Y191" s="30">
        <f>IFERROR(__xludf.DUMMYFUNCTION("""COMPUTED_VALUE"""),2.0)</f>
        <v>2</v>
      </c>
      <c r="Z191" s="35">
        <f>IFERROR(__xludf.DUMMYFUNCTION("""COMPUTED_VALUE"""),0.0)</f>
        <v>0</v>
      </c>
      <c r="AA191" s="30">
        <f>IFERROR(__xludf.DUMMYFUNCTION("""COMPUTED_VALUE"""),0.0)</f>
        <v>0</v>
      </c>
      <c r="AB191" s="30">
        <f>IFERROR(__xludf.DUMMYFUNCTION("""COMPUTED_VALUE"""),0.0)</f>
        <v>0</v>
      </c>
      <c r="AC191" s="34">
        <f>IFERROR(__xludf.DUMMYFUNCTION("""COMPUTED_VALUE"""),5.0)</f>
        <v>5</v>
      </c>
      <c r="AD191" s="29">
        <f>IFERROR(__xludf.DUMMYFUNCTION("""COMPUTED_VALUE"""),0.0)</f>
        <v>0</v>
      </c>
      <c r="AE191" s="35">
        <f>IFERROR(__xludf.DUMMYFUNCTION("""COMPUTED_VALUE"""),5.0)</f>
        <v>5</v>
      </c>
      <c r="AF191" s="30">
        <f>IFERROR(__xludf.DUMMYFUNCTION("""COMPUTED_VALUE"""),1.0)</f>
        <v>1</v>
      </c>
      <c r="AG191" s="30">
        <f>IFERROR(__xludf.DUMMYFUNCTION("""COMPUTED_VALUE"""),1.0)</f>
        <v>1</v>
      </c>
      <c r="AH191" s="30">
        <f>IFERROR(__xludf.DUMMYFUNCTION("""COMPUTED_VALUE"""),0.0)</f>
        <v>0</v>
      </c>
      <c r="AI191" s="34">
        <f>IFERROR(__xludf.DUMMYFUNCTION("""COMPUTED_VALUE"""),0.0)</f>
        <v>0</v>
      </c>
      <c r="AJ191" s="35">
        <f>IFERROR(__xludf.DUMMYFUNCTION("""COMPUTED_VALUE"""),0.0)</f>
        <v>0</v>
      </c>
      <c r="AK191" s="30">
        <f>IFERROR(__xludf.DUMMYFUNCTION("""COMPUTED_VALUE"""),0.0)</f>
        <v>0</v>
      </c>
      <c r="AL191" s="29">
        <f>IFERROR(__xludf.DUMMYFUNCTION("""COMPUTED_VALUE"""),0.0)</f>
        <v>0</v>
      </c>
      <c r="AM191" s="30">
        <f>IFERROR(__xludf.DUMMYFUNCTION("""COMPUTED_VALUE"""),0.0)</f>
        <v>0</v>
      </c>
      <c r="AN191" s="30">
        <f>IFERROR(__xludf.DUMMYFUNCTION("""COMPUTED_VALUE"""),0.0)</f>
        <v>0</v>
      </c>
      <c r="AO191" s="32">
        <f>IFERROR(__xludf.DUMMYFUNCTION("""COMPUTED_VALUE"""),0.0)</f>
        <v>0</v>
      </c>
      <c r="AP191" s="35">
        <f>IFERROR(__xludf.DUMMYFUNCTION("""COMPUTED_VALUE"""),0.0)</f>
        <v>0</v>
      </c>
      <c r="AQ191" s="35">
        <f>IFERROR(__xludf.DUMMYFUNCTION("""COMPUTED_VALUE"""),0.0)</f>
        <v>0</v>
      </c>
      <c r="AR191" s="30">
        <f>IFERROR(__xludf.DUMMYFUNCTION("""COMPUTED_VALUE"""),0.0)</f>
        <v>0</v>
      </c>
      <c r="AS191" s="29">
        <f>IFERROR(__xludf.DUMMYFUNCTION("""COMPUTED_VALUE"""),0.0)</f>
        <v>0</v>
      </c>
      <c r="AT191" s="29">
        <f>IFERROR(__xludf.DUMMYFUNCTION("""COMPUTED_VALUE"""),0.0)</f>
        <v>0</v>
      </c>
    </row>
    <row r="192">
      <c r="A192" s="33" t="str">
        <f>IFERROR(__xludf.DUMMYFUNCTION("""COMPUTED_VALUE"""),"Бучнева Елена")</f>
        <v>Бучнева Елена</v>
      </c>
      <c r="B192" s="29">
        <f>IFERROR(__xludf.DUMMYFUNCTION("""COMPUTED_VALUE"""),48.0)</f>
        <v>48</v>
      </c>
      <c r="C192" s="30">
        <f>IFERROR(__xludf.DUMMYFUNCTION("""COMPUTED_VALUE"""),26.0)</f>
        <v>26</v>
      </c>
      <c r="D192" s="30">
        <f>IFERROR(__xludf.DUMMYFUNCTION("""COMPUTED_VALUE"""),17.0)</f>
        <v>17</v>
      </c>
      <c r="E192" s="30">
        <f>IFERROR(__xludf.DUMMYFUNCTION("""COMPUTED_VALUE"""),5.0)</f>
        <v>5</v>
      </c>
      <c r="F192" s="29">
        <f>IFERROR(__xludf.DUMMYFUNCTION("""COMPUTED_VALUE"""),0.0)</f>
        <v>0</v>
      </c>
      <c r="G192" s="30">
        <f>IFERROR(__xludf.DUMMYFUNCTION("""COMPUTED_VALUE"""),22.0)</f>
        <v>22</v>
      </c>
      <c r="H192" s="30">
        <f>IFERROR(__xludf.DUMMYFUNCTION("""COMPUTED_VALUE"""),4.0)</f>
        <v>4</v>
      </c>
      <c r="I192" s="30">
        <f>IFERROR(__xludf.DUMMYFUNCTION("""COMPUTED_VALUE"""),12.0)</f>
        <v>12</v>
      </c>
      <c r="J192" s="30">
        <f>IFERROR(__xludf.DUMMYFUNCTION("""COMPUTED_VALUE"""),5.0)</f>
        <v>5</v>
      </c>
      <c r="K192" s="30">
        <f>IFERROR(__xludf.DUMMYFUNCTION("""COMPUTED_VALUE"""),0.0)</f>
        <v>0</v>
      </c>
      <c r="L192" s="30">
        <f>IFERROR(__xludf.DUMMYFUNCTION("""COMPUTED_VALUE"""),5.0)</f>
        <v>5</v>
      </c>
      <c r="M192" s="30">
        <f>IFERROR(__xludf.DUMMYFUNCTION("""COMPUTED_VALUE"""),0.0)</f>
        <v>0</v>
      </c>
      <c r="N192" s="30">
        <f>IFERROR(__xludf.DUMMYFUNCTION("""COMPUTED_VALUE"""),0.0)</f>
        <v>0</v>
      </c>
      <c r="O192" s="30">
        <f>IFERROR(__xludf.DUMMYFUNCTION("""COMPUTED_VALUE"""),0.0)</f>
        <v>0</v>
      </c>
      <c r="P192" s="29">
        <f>IFERROR(__xludf.DUMMYFUNCTION("""COMPUTED_VALUE"""),0.0)</f>
        <v>0</v>
      </c>
      <c r="Q192" s="30">
        <f>IFERROR(__xludf.DUMMYFUNCTION("""COMPUTED_VALUE"""),10.0)</f>
        <v>10</v>
      </c>
      <c r="R192" s="30">
        <f>IFERROR(__xludf.DUMMYFUNCTION("""COMPUTED_VALUE"""),10.0)</f>
        <v>10</v>
      </c>
      <c r="S192" s="30">
        <f>IFERROR(__xludf.DUMMYFUNCTION("""COMPUTED_VALUE"""),2.0)</f>
        <v>2</v>
      </c>
      <c r="T192" s="31">
        <f>IFERROR(__xludf.DUMMYFUNCTION("""COMPUTED_VALUE"""),2.0)</f>
        <v>2</v>
      </c>
      <c r="U192" s="29">
        <f>IFERROR(__xludf.DUMMYFUNCTION("""COMPUTED_VALUE"""),2.0)</f>
        <v>2</v>
      </c>
      <c r="V192" s="30">
        <f>IFERROR(__xludf.DUMMYFUNCTION("""COMPUTED_VALUE"""),10.0)</f>
        <v>10</v>
      </c>
      <c r="W192" s="29">
        <f>IFERROR(__xludf.DUMMYFUNCTION("""COMPUTED_VALUE"""),2.0)</f>
        <v>2</v>
      </c>
      <c r="X192" s="30">
        <f>IFERROR(__xludf.DUMMYFUNCTION("""COMPUTED_VALUE"""),2.0)</f>
        <v>2</v>
      </c>
      <c r="Y192" s="30">
        <f>IFERROR(__xludf.DUMMYFUNCTION("""COMPUTED_VALUE"""),3.0)</f>
        <v>3</v>
      </c>
      <c r="Z192" s="35">
        <f>IFERROR(__xludf.DUMMYFUNCTION("""COMPUTED_VALUE"""),0.0)</f>
        <v>0</v>
      </c>
      <c r="AA192" s="30">
        <f>IFERROR(__xludf.DUMMYFUNCTION("""COMPUTED_VALUE"""),0.0)</f>
        <v>0</v>
      </c>
      <c r="AB192" s="30">
        <f>IFERROR(__xludf.DUMMYFUNCTION("""COMPUTED_VALUE"""),0.0)</f>
        <v>0</v>
      </c>
      <c r="AC192" s="34">
        <f>IFERROR(__xludf.DUMMYFUNCTION("""COMPUTED_VALUE"""),0.0)</f>
        <v>0</v>
      </c>
      <c r="AD192" s="29">
        <f>IFERROR(__xludf.DUMMYFUNCTION("""COMPUTED_VALUE"""),0.0)</f>
        <v>0</v>
      </c>
      <c r="AE192" s="35">
        <f>IFERROR(__xludf.DUMMYFUNCTION("""COMPUTED_VALUE"""),0.0)</f>
        <v>0</v>
      </c>
      <c r="AF192" s="30">
        <f>IFERROR(__xludf.DUMMYFUNCTION("""COMPUTED_VALUE"""),2.0)</f>
        <v>2</v>
      </c>
      <c r="AG192" s="30">
        <f>IFERROR(__xludf.DUMMYFUNCTION("""COMPUTED_VALUE"""),3.0)</f>
        <v>3</v>
      </c>
      <c r="AH192" s="30">
        <f>IFERROR(__xludf.DUMMYFUNCTION("""COMPUTED_VALUE"""),0.0)</f>
        <v>0</v>
      </c>
      <c r="AI192" s="34">
        <f>IFERROR(__xludf.DUMMYFUNCTION("""COMPUTED_VALUE"""),0.0)</f>
        <v>0</v>
      </c>
      <c r="AJ192" s="35">
        <f>IFERROR(__xludf.DUMMYFUNCTION("""COMPUTED_VALUE"""),0.0)</f>
        <v>0</v>
      </c>
      <c r="AK192" s="30">
        <f>IFERROR(__xludf.DUMMYFUNCTION("""COMPUTED_VALUE"""),0.0)</f>
        <v>0</v>
      </c>
      <c r="AL192" s="29">
        <f>IFERROR(__xludf.DUMMYFUNCTION("""COMPUTED_VALUE"""),0.0)</f>
        <v>0</v>
      </c>
      <c r="AM192" s="30">
        <f>IFERROR(__xludf.DUMMYFUNCTION("""COMPUTED_VALUE"""),0.0)</f>
        <v>0</v>
      </c>
      <c r="AN192" s="30">
        <f>IFERROR(__xludf.DUMMYFUNCTION("""COMPUTED_VALUE"""),0.0)</f>
        <v>0</v>
      </c>
      <c r="AO192" s="32">
        <f>IFERROR(__xludf.DUMMYFUNCTION("""COMPUTED_VALUE"""),0.0)</f>
        <v>0</v>
      </c>
      <c r="AP192" s="35">
        <f>IFERROR(__xludf.DUMMYFUNCTION("""COMPUTED_VALUE"""),0.0)</f>
        <v>0</v>
      </c>
      <c r="AQ192" s="35">
        <f>IFERROR(__xludf.DUMMYFUNCTION("""COMPUTED_VALUE"""),0.0)</f>
        <v>0</v>
      </c>
      <c r="AR192" s="30">
        <f>IFERROR(__xludf.DUMMYFUNCTION("""COMPUTED_VALUE"""),0.0)</f>
        <v>0</v>
      </c>
      <c r="AS192" s="29">
        <f>IFERROR(__xludf.DUMMYFUNCTION("""COMPUTED_VALUE"""),0.0)</f>
        <v>0</v>
      </c>
      <c r="AT192" s="29">
        <f>IFERROR(__xludf.DUMMYFUNCTION("""COMPUTED_VALUE"""),0.0)</f>
        <v>0</v>
      </c>
    </row>
    <row r="193">
      <c r="A193" s="33" t="str">
        <f>IFERROR(__xludf.DUMMYFUNCTION("""COMPUTED_VALUE"""),"Шубина Алёна")</f>
        <v>Шубина Алёна</v>
      </c>
      <c r="B193" s="29">
        <f>IFERROR(__xludf.DUMMYFUNCTION("""COMPUTED_VALUE"""),132.0)</f>
        <v>132</v>
      </c>
      <c r="C193" s="30">
        <f>IFERROR(__xludf.DUMMYFUNCTION("""COMPUTED_VALUE"""),26.0)</f>
        <v>26</v>
      </c>
      <c r="D193" s="30">
        <f>IFERROR(__xludf.DUMMYFUNCTION("""COMPUTED_VALUE"""),22.0)</f>
        <v>22</v>
      </c>
      <c r="E193" s="30">
        <f>IFERROR(__xludf.DUMMYFUNCTION("""COMPUTED_VALUE"""),25.0)</f>
        <v>25</v>
      </c>
      <c r="F193" s="29">
        <f>IFERROR(__xludf.DUMMYFUNCTION("""COMPUTED_VALUE"""),59.0)</f>
        <v>59</v>
      </c>
      <c r="G193" s="30">
        <f>IFERROR(__xludf.DUMMYFUNCTION("""COMPUTED_VALUE"""),22.0)</f>
        <v>22</v>
      </c>
      <c r="H193" s="30">
        <f>IFERROR(__xludf.DUMMYFUNCTION("""COMPUTED_VALUE"""),4.0)</f>
        <v>4</v>
      </c>
      <c r="I193" s="30">
        <f>IFERROR(__xludf.DUMMYFUNCTION("""COMPUTED_VALUE"""),12.0)</f>
        <v>12</v>
      </c>
      <c r="J193" s="30">
        <f>IFERROR(__xludf.DUMMYFUNCTION("""COMPUTED_VALUE"""),10.0)</f>
        <v>10</v>
      </c>
      <c r="K193" s="30">
        <f>IFERROR(__xludf.DUMMYFUNCTION("""COMPUTED_VALUE"""),5.0)</f>
        <v>5</v>
      </c>
      <c r="L193" s="30">
        <f>IFERROR(__xludf.DUMMYFUNCTION("""COMPUTED_VALUE"""),11.0)</f>
        <v>11</v>
      </c>
      <c r="M193" s="30">
        <f>IFERROR(__xludf.DUMMYFUNCTION("""COMPUTED_VALUE"""),9.0)</f>
        <v>9</v>
      </c>
      <c r="N193" s="30">
        <f>IFERROR(__xludf.DUMMYFUNCTION("""COMPUTED_VALUE"""),12.0)</f>
        <v>12</v>
      </c>
      <c r="O193" s="30">
        <f>IFERROR(__xludf.DUMMYFUNCTION("""COMPUTED_VALUE"""),2.0)</f>
        <v>2</v>
      </c>
      <c r="P193" s="29">
        <f>IFERROR(__xludf.DUMMYFUNCTION("""COMPUTED_VALUE"""),45.0)</f>
        <v>45</v>
      </c>
      <c r="Q193" s="30">
        <f>IFERROR(__xludf.DUMMYFUNCTION("""COMPUTED_VALUE"""),10.0)</f>
        <v>10</v>
      </c>
      <c r="R193" s="30">
        <f>IFERROR(__xludf.DUMMYFUNCTION("""COMPUTED_VALUE"""),10.0)</f>
        <v>10</v>
      </c>
      <c r="S193" s="30">
        <f>IFERROR(__xludf.DUMMYFUNCTION("""COMPUTED_VALUE"""),2.0)</f>
        <v>2</v>
      </c>
      <c r="T193" s="31">
        <f>IFERROR(__xludf.DUMMYFUNCTION("""COMPUTED_VALUE"""),2.0)</f>
        <v>2</v>
      </c>
      <c r="U193" s="29">
        <f>IFERROR(__xludf.DUMMYFUNCTION("""COMPUTED_VALUE"""),2.0)</f>
        <v>2</v>
      </c>
      <c r="V193" s="30">
        <f>IFERROR(__xludf.DUMMYFUNCTION("""COMPUTED_VALUE"""),10.0)</f>
        <v>10</v>
      </c>
      <c r="W193" s="29">
        <f>IFERROR(__xludf.DUMMYFUNCTION("""COMPUTED_VALUE"""),2.0)</f>
        <v>2</v>
      </c>
      <c r="X193" s="30">
        <f>IFERROR(__xludf.DUMMYFUNCTION("""COMPUTED_VALUE"""),1.0)</f>
        <v>1</v>
      </c>
      <c r="Y193" s="30">
        <f>IFERROR(__xludf.DUMMYFUNCTION("""COMPUTED_VALUE"""),2.0)</f>
        <v>2</v>
      </c>
      <c r="Z193" s="35">
        <f>IFERROR(__xludf.DUMMYFUNCTION("""COMPUTED_VALUE"""),3.0)</f>
        <v>3</v>
      </c>
      <c r="AA193" s="30">
        <f>IFERROR(__xludf.DUMMYFUNCTION("""COMPUTED_VALUE"""),2.0)</f>
        <v>2</v>
      </c>
      <c r="AB193" s="30">
        <f>IFERROR(__xludf.DUMMYFUNCTION("""COMPUTED_VALUE"""),2.0)</f>
        <v>2</v>
      </c>
      <c r="AC193" s="34">
        <f>IFERROR(__xludf.DUMMYFUNCTION("""COMPUTED_VALUE"""),5.0)</f>
        <v>5</v>
      </c>
      <c r="AD193" s="29">
        <f>IFERROR(__xludf.DUMMYFUNCTION("""COMPUTED_VALUE"""),0.0)</f>
        <v>0</v>
      </c>
      <c r="AE193" s="35">
        <f>IFERROR(__xludf.DUMMYFUNCTION("""COMPUTED_VALUE"""),5.0)</f>
        <v>5</v>
      </c>
      <c r="AF193" s="30">
        <f>IFERROR(__xludf.DUMMYFUNCTION("""COMPUTED_VALUE"""),1.0)</f>
        <v>1</v>
      </c>
      <c r="AG193" s="30">
        <f>IFERROR(__xludf.DUMMYFUNCTION("""COMPUTED_VALUE"""),3.0)</f>
        <v>3</v>
      </c>
      <c r="AH193" s="30">
        <f>IFERROR(__xludf.DUMMYFUNCTION("""COMPUTED_VALUE"""),2.0)</f>
        <v>2</v>
      </c>
      <c r="AI193" s="34">
        <f>IFERROR(__xludf.DUMMYFUNCTION("""COMPUTED_VALUE"""),5.0)</f>
        <v>5</v>
      </c>
      <c r="AJ193" s="35">
        <f>IFERROR(__xludf.DUMMYFUNCTION("""COMPUTED_VALUE"""),0.0)</f>
        <v>0</v>
      </c>
      <c r="AK193" s="30">
        <f>IFERROR(__xludf.DUMMYFUNCTION("""COMPUTED_VALUE"""),2.0)</f>
        <v>2</v>
      </c>
      <c r="AL193" s="29">
        <f>IFERROR(__xludf.DUMMYFUNCTION("""COMPUTED_VALUE"""),2.0)</f>
        <v>2</v>
      </c>
      <c r="AM193" s="30">
        <f>IFERROR(__xludf.DUMMYFUNCTION("""COMPUTED_VALUE"""),10.0)</f>
        <v>10</v>
      </c>
      <c r="AN193" s="30">
        <f>IFERROR(__xludf.DUMMYFUNCTION("""COMPUTED_VALUE"""),2.0)</f>
        <v>2</v>
      </c>
      <c r="AO193" s="32">
        <f>IFERROR(__xludf.DUMMYFUNCTION("""COMPUTED_VALUE"""),2.0)</f>
        <v>2</v>
      </c>
      <c r="AP193" s="35">
        <f>IFERROR(__xludf.DUMMYFUNCTION("""COMPUTED_VALUE"""),5.0)</f>
        <v>5</v>
      </c>
      <c r="AQ193" s="35">
        <f>IFERROR(__xludf.DUMMYFUNCTION("""COMPUTED_VALUE"""),36.0)</f>
        <v>36</v>
      </c>
      <c r="AR193" s="30">
        <f>IFERROR(__xludf.DUMMYFUNCTION("""COMPUTED_VALUE"""),2.0)</f>
        <v>2</v>
      </c>
      <c r="AS193" s="29">
        <f>IFERROR(__xludf.DUMMYFUNCTION("""COMPUTED_VALUE"""),2.0)</f>
        <v>2</v>
      </c>
      <c r="AT193" s="29">
        <f>IFERROR(__xludf.DUMMYFUNCTION("""COMPUTED_VALUE"""),0.0)</f>
        <v>0</v>
      </c>
    </row>
    <row r="194">
      <c r="A194" s="33" t="str">
        <f>IFERROR(__xludf.DUMMYFUNCTION("""COMPUTED_VALUE"""),"Хагуров Роман")</f>
        <v>Хагуров Роман</v>
      </c>
      <c r="B194" s="29">
        <f>IFERROR(__xludf.DUMMYFUNCTION("""COMPUTED_VALUE"""),126.0)</f>
        <v>126</v>
      </c>
      <c r="C194" s="30">
        <f>IFERROR(__xludf.DUMMYFUNCTION("""COMPUTED_VALUE"""),26.0)</f>
        <v>26</v>
      </c>
      <c r="D194" s="30">
        <f>IFERROR(__xludf.DUMMYFUNCTION("""COMPUTED_VALUE"""),25.0)</f>
        <v>25</v>
      </c>
      <c r="E194" s="30">
        <f>IFERROR(__xludf.DUMMYFUNCTION("""COMPUTED_VALUE"""),24.0)</f>
        <v>24</v>
      </c>
      <c r="F194" s="29">
        <f>IFERROR(__xludf.DUMMYFUNCTION("""COMPUTED_VALUE"""),51.0)</f>
        <v>51</v>
      </c>
      <c r="G194" s="30">
        <f>IFERROR(__xludf.DUMMYFUNCTION("""COMPUTED_VALUE"""),22.0)</f>
        <v>22</v>
      </c>
      <c r="H194" s="30">
        <f>IFERROR(__xludf.DUMMYFUNCTION("""COMPUTED_VALUE"""),4.0)</f>
        <v>4</v>
      </c>
      <c r="I194" s="30">
        <f>IFERROR(__xludf.DUMMYFUNCTION("""COMPUTED_VALUE"""),12.0)</f>
        <v>12</v>
      </c>
      <c r="J194" s="30">
        <f>IFERROR(__xludf.DUMMYFUNCTION("""COMPUTED_VALUE"""),13.0)</f>
        <v>13</v>
      </c>
      <c r="K194" s="30">
        <f>IFERROR(__xludf.DUMMYFUNCTION("""COMPUTED_VALUE"""),7.0)</f>
        <v>7</v>
      </c>
      <c r="L194" s="30">
        <f>IFERROR(__xludf.DUMMYFUNCTION("""COMPUTED_VALUE"""),12.0)</f>
        <v>12</v>
      </c>
      <c r="M194" s="30">
        <f>IFERROR(__xludf.DUMMYFUNCTION("""COMPUTED_VALUE"""),5.0)</f>
        <v>5</v>
      </c>
      <c r="N194" s="30">
        <f>IFERROR(__xludf.DUMMYFUNCTION("""COMPUTED_VALUE"""),12.0)</f>
        <v>12</v>
      </c>
      <c r="O194" s="30">
        <f>IFERROR(__xludf.DUMMYFUNCTION("""COMPUTED_VALUE"""),2.0)</f>
        <v>2</v>
      </c>
      <c r="P194" s="29">
        <f>IFERROR(__xludf.DUMMYFUNCTION("""COMPUTED_VALUE"""),37.0)</f>
        <v>37</v>
      </c>
      <c r="Q194" s="30">
        <f>IFERROR(__xludf.DUMMYFUNCTION("""COMPUTED_VALUE"""),10.0)</f>
        <v>10</v>
      </c>
      <c r="R194" s="30">
        <f>IFERROR(__xludf.DUMMYFUNCTION("""COMPUTED_VALUE"""),10.0)</f>
        <v>10</v>
      </c>
      <c r="S194" s="30">
        <f>IFERROR(__xludf.DUMMYFUNCTION("""COMPUTED_VALUE"""),2.0)</f>
        <v>2</v>
      </c>
      <c r="T194" s="31">
        <f>IFERROR(__xludf.DUMMYFUNCTION("""COMPUTED_VALUE"""),2.0)</f>
        <v>2</v>
      </c>
      <c r="U194" s="29">
        <f>IFERROR(__xludf.DUMMYFUNCTION("""COMPUTED_VALUE"""),2.0)</f>
        <v>2</v>
      </c>
      <c r="V194" s="30">
        <f>IFERROR(__xludf.DUMMYFUNCTION("""COMPUTED_VALUE"""),10.0)</f>
        <v>10</v>
      </c>
      <c r="W194" s="29">
        <f>IFERROR(__xludf.DUMMYFUNCTION("""COMPUTED_VALUE"""),2.0)</f>
        <v>2</v>
      </c>
      <c r="X194" s="30">
        <f>IFERROR(__xludf.DUMMYFUNCTION("""COMPUTED_VALUE"""),2.0)</f>
        <v>2</v>
      </c>
      <c r="Y194" s="30">
        <f>IFERROR(__xludf.DUMMYFUNCTION("""COMPUTED_VALUE"""),3.0)</f>
        <v>3</v>
      </c>
      <c r="Z194" s="35">
        <f>IFERROR(__xludf.DUMMYFUNCTION("""COMPUTED_VALUE"""),4.0)</f>
        <v>4</v>
      </c>
      <c r="AA194" s="30">
        <f>IFERROR(__xludf.DUMMYFUNCTION("""COMPUTED_VALUE"""),2.0)</f>
        <v>2</v>
      </c>
      <c r="AB194" s="30">
        <f>IFERROR(__xludf.DUMMYFUNCTION("""COMPUTED_VALUE"""),2.0)</f>
        <v>2</v>
      </c>
      <c r="AC194" s="34">
        <f>IFERROR(__xludf.DUMMYFUNCTION("""COMPUTED_VALUE"""),5.0)</f>
        <v>5</v>
      </c>
      <c r="AD194" s="29">
        <f>IFERROR(__xludf.DUMMYFUNCTION("""COMPUTED_VALUE"""),2.0)</f>
        <v>2</v>
      </c>
      <c r="AE194" s="35">
        <f>IFERROR(__xludf.DUMMYFUNCTION("""COMPUTED_VALUE"""),5.0)</f>
        <v>5</v>
      </c>
      <c r="AF194" s="30">
        <f>IFERROR(__xludf.DUMMYFUNCTION("""COMPUTED_VALUE"""),2.0)</f>
        <v>2</v>
      </c>
      <c r="AG194" s="30">
        <f>IFERROR(__xludf.DUMMYFUNCTION("""COMPUTED_VALUE"""),3.0)</f>
        <v>3</v>
      </c>
      <c r="AH194" s="30">
        <f>IFERROR(__xludf.DUMMYFUNCTION("""COMPUTED_VALUE"""),2.0)</f>
        <v>2</v>
      </c>
      <c r="AI194" s="34">
        <f>IFERROR(__xludf.DUMMYFUNCTION("""COMPUTED_VALUE"""),0.0)</f>
        <v>0</v>
      </c>
      <c r="AJ194" s="35">
        <f>IFERROR(__xludf.DUMMYFUNCTION("""COMPUTED_VALUE"""),1.0)</f>
        <v>1</v>
      </c>
      <c r="AK194" s="30">
        <f>IFERROR(__xludf.DUMMYFUNCTION("""COMPUTED_VALUE"""),2.0)</f>
        <v>2</v>
      </c>
      <c r="AL194" s="29">
        <f>IFERROR(__xludf.DUMMYFUNCTION("""COMPUTED_VALUE"""),2.0)</f>
        <v>2</v>
      </c>
      <c r="AM194" s="30">
        <f>IFERROR(__xludf.DUMMYFUNCTION("""COMPUTED_VALUE"""),10.0)</f>
        <v>10</v>
      </c>
      <c r="AN194" s="30">
        <f>IFERROR(__xludf.DUMMYFUNCTION("""COMPUTED_VALUE"""),2.0)</f>
        <v>2</v>
      </c>
      <c r="AO194" s="32">
        <f>IFERROR(__xludf.DUMMYFUNCTION("""COMPUTED_VALUE"""),2.0)</f>
        <v>2</v>
      </c>
      <c r="AP194" s="35">
        <f>IFERROR(__xludf.DUMMYFUNCTION("""COMPUTED_VALUE"""),0.0)</f>
        <v>0</v>
      </c>
      <c r="AQ194" s="35">
        <f>IFERROR(__xludf.DUMMYFUNCTION("""COMPUTED_VALUE"""),33.0)</f>
        <v>33</v>
      </c>
      <c r="AR194" s="30">
        <f>IFERROR(__xludf.DUMMYFUNCTION("""COMPUTED_VALUE"""),2.0)</f>
        <v>2</v>
      </c>
      <c r="AS194" s="29">
        <f>IFERROR(__xludf.DUMMYFUNCTION("""COMPUTED_VALUE"""),2.0)</f>
        <v>2</v>
      </c>
      <c r="AT194" s="29">
        <f>IFERROR(__xludf.DUMMYFUNCTION("""COMPUTED_VALUE"""),0.0)</f>
        <v>0</v>
      </c>
    </row>
    <row r="195">
      <c r="A195" s="33" t="str">
        <f>IFERROR(__xludf.DUMMYFUNCTION("""COMPUTED_VALUE"""),"Курганов Николай")</f>
        <v>Курганов Николай</v>
      </c>
      <c r="B195" s="29">
        <f>IFERROR(__xludf.DUMMYFUNCTION("""COMPUTED_VALUE"""),114.0)</f>
        <v>114</v>
      </c>
      <c r="C195" s="30">
        <f>IFERROR(__xludf.DUMMYFUNCTION("""COMPUTED_VALUE"""),26.0)</f>
        <v>26</v>
      </c>
      <c r="D195" s="30">
        <f>IFERROR(__xludf.DUMMYFUNCTION("""COMPUTED_VALUE"""),16.0)</f>
        <v>16</v>
      </c>
      <c r="E195" s="30">
        <f>IFERROR(__xludf.DUMMYFUNCTION("""COMPUTED_VALUE"""),32.0)</f>
        <v>32</v>
      </c>
      <c r="F195" s="29">
        <f>IFERROR(__xludf.DUMMYFUNCTION("""COMPUTED_VALUE"""),40.0)</f>
        <v>40</v>
      </c>
      <c r="G195" s="30">
        <f>IFERROR(__xludf.DUMMYFUNCTION("""COMPUTED_VALUE"""),22.0)</f>
        <v>22</v>
      </c>
      <c r="H195" s="30">
        <f>IFERROR(__xludf.DUMMYFUNCTION("""COMPUTED_VALUE"""),4.0)</f>
        <v>4</v>
      </c>
      <c r="I195" s="30">
        <f>IFERROR(__xludf.DUMMYFUNCTION("""COMPUTED_VALUE"""),12.0)</f>
        <v>12</v>
      </c>
      <c r="J195" s="30">
        <f>IFERROR(__xludf.DUMMYFUNCTION("""COMPUTED_VALUE"""),4.0)</f>
        <v>4</v>
      </c>
      <c r="K195" s="30">
        <f>IFERROR(__xludf.DUMMYFUNCTION("""COMPUTED_VALUE"""),7.0)</f>
        <v>7</v>
      </c>
      <c r="L195" s="30">
        <f>IFERROR(__xludf.DUMMYFUNCTION("""COMPUTED_VALUE"""),12.0)</f>
        <v>12</v>
      </c>
      <c r="M195" s="30">
        <f>IFERROR(__xludf.DUMMYFUNCTION("""COMPUTED_VALUE"""),13.0)</f>
        <v>13</v>
      </c>
      <c r="N195" s="30">
        <f>IFERROR(__xludf.DUMMYFUNCTION("""COMPUTED_VALUE"""),12.0)</f>
        <v>12</v>
      </c>
      <c r="O195" s="30">
        <f>IFERROR(__xludf.DUMMYFUNCTION("""COMPUTED_VALUE"""),2.0)</f>
        <v>2</v>
      </c>
      <c r="P195" s="29">
        <f>IFERROR(__xludf.DUMMYFUNCTION("""COMPUTED_VALUE"""),26.0)</f>
        <v>26</v>
      </c>
      <c r="Q195" s="30">
        <f>IFERROR(__xludf.DUMMYFUNCTION("""COMPUTED_VALUE"""),10.0)</f>
        <v>10</v>
      </c>
      <c r="R195" s="30">
        <f>IFERROR(__xludf.DUMMYFUNCTION("""COMPUTED_VALUE"""),10.0)</f>
        <v>10</v>
      </c>
      <c r="S195" s="30">
        <f>IFERROR(__xludf.DUMMYFUNCTION("""COMPUTED_VALUE"""),2.0)</f>
        <v>2</v>
      </c>
      <c r="T195" s="31">
        <f>IFERROR(__xludf.DUMMYFUNCTION("""COMPUTED_VALUE"""),2.0)</f>
        <v>2</v>
      </c>
      <c r="U195" s="29">
        <f>IFERROR(__xludf.DUMMYFUNCTION("""COMPUTED_VALUE"""),2.0)</f>
        <v>2</v>
      </c>
      <c r="V195" s="30">
        <f>IFERROR(__xludf.DUMMYFUNCTION("""COMPUTED_VALUE"""),10.0)</f>
        <v>10</v>
      </c>
      <c r="W195" s="29">
        <f>IFERROR(__xludf.DUMMYFUNCTION("""COMPUTED_VALUE"""),2.0)</f>
        <v>2</v>
      </c>
      <c r="X195" s="30">
        <f>IFERROR(__xludf.DUMMYFUNCTION("""COMPUTED_VALUE"""),2.0)</f>
        <v>2</v>
      </c>
      <c r="Y195" s="30">
        <f>IFERROR(__xludf.DUMMYFUNCTION("""COMPUTED_VALUE"""),2.0)</f>
        <v>2</v>
      </c>
      <c r="Z195" s="35">
        <f>IFERROR(__xludf.DUMMYFUNCTION("""COMPUTED_VALUE"""),0.0)</f>
        <v>0</v>
      </c>
      <c r="AA195" s="30">
        <f>IFERROR(__xludf.DUMMYFUNCTION("""COMPUTED_VALUE"""),0.0)</f>
        <v>0</v>
      </c>
      <c r="AB195" s="30">
        <f>IFERROR(__xludf.DUMMYFUNCTION("""COMPUTED_VALUE"""),0.0)</f>
        <v>0</v>
      </c>
      <c r="AC195" s="34">
        <f>IFERROR(__xludf.DUMMYFUNCTION("""COMPUTED_VALUE"""),5.0)</f>
        <v>5</v>
      </c>
      <c r="AD195" s="29">
        <f>IFERROR(__xludf.DUMMYFUNCTION("""COMPUTED_VALUE"""),2.0)</f>
        <v>2</v>
      </c>
      <c r="AE195" s="35">
        <f>IFERROR(__xludf.DUMMYFUNCTION("""COMPUTED_VALUE"""),5.0)</f>
        <v>5</v>
      </c>
      <c r="AF195" s="30">
        <f>IFERROR(__xludf.DUMMYFUNCTION("""COMPUTED_VALUE"""),2.0)</f>
        <v>2</v>
      </c>
      <c r="AG195" s="30">
        <f>IFERROR(__xludf.DUMMYFUNCTION("""COMPUTED_VALUE"""),3.0)</f>
        <v>3</v>
      </c>
      <c r="AH195" s="30">
        <f>IFERROR(__xludf.DUMMYFUNCTION("""COMPUTED_VALUE"""),2.0)</f>
        <v>2</v>
      </c>
      <c r="AI195" s="34">
        <f>IFERROR(__xludf.DUMMYFUNCTION("""COMPUTED_VALUE"""),5.0)</f>
        <v>5</v>
      </c>
      <c r="AJ195" s="35">
        <f>IFERROR(__xludf.DUMMYFUNCTION("""COMPUTED_VALUE"""),4.0)</f>
        <v>4</v>
      </c>
      <c r="AK195" s="30">
        <f>IFERROR(__xludf.DUMMYFUNCTION("""COMPUTED_VALUE"""),2.0)</f>
        <v>2</v>
      </c>
      <c r="AL195" s="29">
        <f>IFERROR(__xludf.DUMMYFUNCTION("""COMPUTED_VALUE"""),2.0)</f>
        <v>2</v>
      </c>
      <c r="AM195" s="30">
        <f>IFERROR(__xludf.DUMMYFUNCTION("""COMPUTED_VALUE"""),10.0)</f>
        <v>10</v>
      </c>
      <c r="AN195" s="30">
        <f>IFERROR(__xludf.DUMMYFUNCTION("""COMPUTED_VALUE"""),2.0)</f>
        <v>2</v>
      </c>
      <c r="AO195" s="32">
        <f>IFERROR(__xludf.DUMMYFUNCTION("""COMPUTED_VALUE"""),2.0)</f>
        <v>2</v>
      </c>
      <c r="AP195" s="35">
        <f>IFERROR(__xludf.DUMMYFUNCTION("""COMPUTED_VALUE"""),5.0)</f>
        <v>5</v>
      </c>
      <c r="AQ195" s="35">
        <f>IFERROR(__xludf.DUMMYFUNCTION("""COMPUTED_VALUE"""),17.0)</f>
        <v>17</v>
      </c>
      <c r="AR195" s="30">
        <f>IFERROR(__xludf.DUMMYFUNCTION("""COMPUTED_VALUE"""),2.0)</f>
        <v>2</v>
      </c>
      <c r="AS195" s="29">
        <f>IFERROR(__xludf.DUMMYFUNCTION("""COMPUTED_VALUE"""),2.0)</f>
        <v>2</v>
      </c>
      <c r="AT195" s="29">
        <f>IFERROR(__xludf.DUMMYFUNCTION("""COMPUTED_VALUE"""),0.0)</f>
        <v>0</v>
      </c>
    </row>
    <row r="196">
      <c r="A196" s="33" t="str">
        <f>IFERROR(__xludf.DUMMYFUNCTION("""COMPUTED_VALUE"""),"Скупова Надия")</f>
        <v>Скупова Надия</v>
      </c>
      <c r="B196" s="29">
        <f>IFERROR(__xludf.DUMMYFUNCTION("""COMPUTED_VALUE"""),118.0)</f>
        <v>118</v>
      </c>
      <c r="C196" s="30">
        <f>IFERROR(__xludf.DUMMYFUNCTION("""COMPUTED_VALUE"""),22.0)</f>
        <v>22</v>
      </c>
      <c r="D196" s="30">
        <f>IFERROR(__xludf.DUMMYFUNCTION("""COMPUTED_VALUE"""),21.0)</f>
        <v>21</v>
      </c>
      <c r="E196" s="30">
        <f>IFERROR(__xludf.DUMMYFUNCTION("""COMPUTED_VALUE"""),23.0)</f>
        <v>23</v>
      </c>
      <c r="F196" s="29">
        <f>IFERROR(__xludf.DUMMYFUNCTION("""COMPUTED_VALUE"""),52.0)</f>
        <v>52</v>
      </c>
      <c r="G196" s="30">
        <f>IFERROR(__xludf.DUMMYFUNCTION("""COMPUTED_VALUE"""),22.0)</f>
        <v>22</v>
      </c>
      <c r="H196" s="30">
        <f>IFERROR(__xludf.DUMMYFUNCTION("""COMPUTED_VALUE"""),0.0)</f>
        <v>0</v>
      </c>
      <c r="I196" s="30">
        <f>IFERROR(__xludf.DUMMYFUNCTION("""COMPUTED_VALUE"""),12.0)</f>
        <v>12</v>
      </c>
      <c r="J196" s="30">
        <f>IFERROR(__xludf.DUMMYFUNCTION("""COMPUTED_VALUE"""),9.0)</f>
        <v>9</v>
      </c>
      <c r="K196" s="30">
        <f>IFERROR(__xludf.DUMMYFUNCTION("""COMPUTED_VALUE"""),7.0)</f>
        <v>7</v>
      </c>
      <c r="L196" s="30">
        <f>IFERROR(__xludf.DUMMYFUNCTION("""COMPUTED_VALUE"""),11.0)</f>
        <v>11</v>
      </c>
      <c r="M196" s="30">
        <f>IFERROR(__xludf.DUMMYFUNCTION("""COMPUTED_VALUE"""),5.0)</f>
        <v>5</v>
      </c>
      <c r="N196" s="30">
        <f>IFERROR(__xludf.DUMMYFUNCTION("""COMPUTED_VALUE"""),12.0)</f>
        <v>12</v>
      </c>
      <c r="O196" s="30">
        <f>IFERROR(__xludf.DUMMYFUNCTION("""COMPUTED_VALUE"""),2.0)</f>
        <v>2</v>
      </c>
      <c r="P196" s="29">
        <f>IFERROR(__xludf.DUMMYFUNCTION("""COMPUTED_VALUE"""),38.0)</f>
        <v>38</v>
      </c>
      <c r="Q196" s="30">
        <f>IFERROR(__xludf.DUMMYFUNCTION("""COMPUTED_VALUE"""),10.0)</f>
        <v>10</v>
      </c>
      <c r="R196" s="30">
        <f>IFERROR(__xludf.DUMMYFUNCTION("""COMPUTED_VALUE"""),10.0)</f>
        <v>10</v>
      </c>
      <c r="S196" s="30">
        <f>IFERROR(__xludf.DUMMYFUNCTION("""COMPUTED_VALUE"""),2.0)</f>
        <v>2</v>
      </c>
      <c r="T196" s="31">
        <f>IFERROR(__xludf.DUMMYFUNCTION("""COMPUTED_VALUE"""),0.0)</f>
        <v>0</v>
      </c>
      <c r="U196" s="29">
        <f>IFERROR(__xludf.DUMMYFUNCTION("""COMPUTED_VALUE"""),0.0)</f>
        <v>0</v>
      </c>
      <c r="V196" s="30">
        <f>IFERROR(__xludf.DUMMYFUNCTION("""COMPUTED_VALUE"""),10.0)</f>
        <v>10</v>
      </c>
      <c r="W196" s="29">
        <f>IFERROR(__xludf.DUMMYFUNCTION("""COMPUTED_VALUE"""),2.0)</f>
        <v>2</v>
      </c>
      <c r="X196" s="30">
        <f>IFERROR(__xludf.DUMMYFUNCTION("""COMPUTED_VALUE"""),0.0)</f>
        <v>0</v>
      </c>
      <c r="Y196" s="30">
        <f>IFERROR(__xludf.DUMMYFUNCTION("""COMPUTED_VALUE"""),0.0)</f>
        <v>0</v>
      </c>
      <c r="Z196" s="35">
        <f>IFERROR(__xludf.DUMMYFUNCTION("""COMPUTED_VALUE"""),5.0)</f>
        <v>5</v>
      </c>
      <c r="AA196" s="30">
        <f>IFERROR(__xludf.DUMMYFUNCTION("""COMPUTED_VALUE"""),2.0)</f>
        <v>2</v>
      </c>
      <c r="AB196" s="30">
        <f>IFERROR(__xludf.DUMMYFUNCTION("""COMPUTED_VALUE"""),2.0)</f>
        <v>2</v>
      </c>
      <c r="AC196" s="34">
        <f>IFERROR(__xludf.DUMMYFUNCTION("""COMPUTED_VALUE"""),5.0)</f>
        <v>5</v>
      </c>
      <c r="AD196" s="29">
        <f>IFERROR(__xludf.DUMMYFUNCTION("""COMPUTED_VALUE"""),2.0)</f>
        <v>2</v>
      </c>
      <c r="AE196" s="35">
        <f>IFERROR(__xludf.DUMMYFUNCTION("""COMPUTED_VALUE"""),5.0)</f>
        <v>5</v>
      </c>
      <c r="AF196" s="30">
        <f>IFERROR(__xludf.DUMMYFUNCTION("""COMPUTED_VALUE"""),2.0)</f>
        <v>2</v>
      </c>
      <c r="AG196" s="30">
        <f>IFERROR(__xludf.DUMMYFUNCTION("""COMPUTED_VALUE"""),2.0)</f>
        <v>2</v>
      </c>
      <c r="AH196" s="30">
        <f>IFERROR(__xludf.DUMMYFUNCTION("""COMPUTED_VALUE"""),2.0)</f>
        <v>2</v>
      </c>
      <c r="AI196" s="34">
        <f>IFERROR(__xludf.DUMMYFUNCTION("""COMPUTED_VALUE"""),5.0)</f>
        <v>5</v>
      </c>
      <c r="AJ196" s="35">
        <f>IFERROR(__xludf.DUMMYFUNCTION("""COMPUTED_VALUE"""),0.0)</f>
        <v>0</v>
      </c>
      <c r="AK196" s="30">
        <f>IFERROR(__xludf.DUMMYFUNCTION("""COMPUTED_VALUE"""),0.0)</f>
        <v>0</v>
      </c>
      <c r="AL196" s="29">
        <f>IFERROR(__xludf.DUMMYFUNCTION("""COMPUTED_VALUE"""),0.0)</f>
        <v>0</v>
      </c>
      <c r="AM196" s="30">
        <f>IFERROR(__xludf.DUMMYFUNCTION("""COMPUTED_VALUE"""),10.0)</f>
        <v>10</v>
      </c>
      <c r="AN196" s="30">
        <f>IFERROR(__xludf.DUMMYFUNCTION("""COMPUTED_VALUE"""),2.0)</f>
        <v>2</v>
      </c>
      <c r="AO196" s="32">
        <f>IFERROR(__xludf.DUMMYFUNCTION("""COMPUTED_VALUE"""),2.0)</f>
        <v>2</v>
      </c>
      <c r="AP196" s="35">
        <f>IFERROR(__xludf.DUMMYFUNCTION("""COMPUTED_VALUE"""),5.0)</f>
        <v>5</v>
      </c>
      <c r="AQ196" s="35">
        <f>IFERROR(__xludf.DUMMYFUNCTION("""COMPUTED_VALUE"""),29.0)</f>
        <v>29</v>
      </c>
      <c r="AR196" s="30">
        <f>IFERROR(__xludf.DUMMYFUNCTION("""COMPUTED_VALUE"""),2.0)</f>
        <v>2</v>
      </c>
      <c r="AS196" s="29">
        <f>IFERROR(__xludf.DUMMYFUNCTION("""COMPUTED_VALUE"""),2.0)</f>
        <v>2</v>
      </c>
      <c r="AT196" s="29">
        <f>IFERROR(__xludf.DUMMYFUNCTION("""COMPUTED_VALUE"""),0.0)</f>
        <v>0</v>
      </c>
    </row>
    <row r="197">
      <c r="A197" s="33" t="str">
        <f>IFERROR(__xludf.DUMMYFUNCTION("""COMPUTED_VALUE"""),"Валеева Гульназ")</f>
        <v>Валеева Гульназ</v>
      </c>
      <c r="B197" s="29">
        <f>IFERROR(__xludf.DUMMYFUNCTION("""COMPUTED_VALUE"""),119.0)</f>
        <v>119</v>
      </c>
      <c r="C197" s="30">
        <f>IFERROR(__xludf.DUMMYFUNCTION("""COMPUTED_VALUE"""),26.0)</f>
        <v>26</v>
      </c>
      <c r="D197" s="30">
        <f>IFERROR(__xludf.DUMMYFUNCTION("""COMPUTED_VALUE"""),30.0)</f>
        <v>30</v>
      </c>
      <c r="E197" s="30">
        <f>IFERROR(__xludf.DUMMYFUNCTION("""COMPUTED_VALUE"""),19.0)</f>
        <v>19</v>
      </c>
      <c r="F197" s="29">
        <f>IFERROR(__xludf.DUMMYFUNCTION("""COMPUTED_VALUE"""),44.0)</f>
        <v>44</v>
      </c>
      <c r="G197" s="30">
        <f>IFERROR(__xludf.DUMMYFUNCTION("""COMPUTED_VALUE"""),22.0)</f>
        <v>22</v>
      </c>
      <c r="H197" s="30">
        <f>IFERROR(__xludf.DUMMYFUNCTION("""COMPUTED_VALUE"""),4.0)</f>
        <v>4</v>
      </c>
      <c r="I197" s="30">
        <f>IFERROR(__xludf.DUMMYFUNCTION("""COMPUTED_VALUE"""),12.0)</f>
        <v>12</v>
      </c>
      <c r="J197" s="30">
        <f>IFERROR(__xludf.DUMMYFUNCTION("""COMPUTED_VALUE"""),18.0)</f>
        <v>18</v>
      </c>
      <c r="K197" s="30">
        <f>IFERROR(__xludf.DUMMYFUNCTION("""COMPUTED_VALUE"""),7.0)</f>
        <v>7</v>
      </c>
      <c r="L197" s="30">
        <f>IFERROR(__xludf.DUMMYFUNCTION("""COMPUTED_VALUE"""),12.0)</f>
        <v>12</v>
      </c>
      <c r="M197" s="30">
        <f>IFERROR(__xludf.DUMMYFUNCTION("""COMPUTED_VALUE"""),0.0)</f>
        <v>0</v>
      </c>
      <c r="N197" s="30">
        <f>IFERROR(__xludf.DUMMYFUNCTION("""COMPUTED_VALUE"""),2.0)</f>
        <v>2</v>
      </c>
      <c r="O197" s="30">
        <f>IFERROR(__xludf.DUMMYFUNCTION("""COMPUTED_VALUE"""),2.0)</f>
        <v>2</v>
      </c>
      <c r="P197" s="29">
        <f>IFERROR(__xludf.DUMMYFUNCTION("""COMPUTED_VALUE"""),40.0)</f>
        <v>40</v>
      </c>
      <c r="Q197" s="30">
        <f>IFERROR(__xludf.DUMMYFUNCTION("""COMPUTED_VALUE"""),10.0)</f>
        <v>10</v>
      </c>
      <c r="R197" s="30">
        <f>IFERROR(__xludf.DUMMYFUNCTION("""COMPUTED_VALUE"""),10.0)</f>
        <v>10</v>
      </c>
      <c r="S197" s="30">
        <f>IFERROR(__xludf.DUMMYFUNCTION("""COMPUTED_VALUE"""),2.0)</f>
        <v>2</v>
      </c>
      <c r="T197" s="31">
        <f>IFERROR(__xludf.DUMMYFUNCTION("""COMPUTED_VALUE"""),2.0)</f>
        <v>2</v>
      </c>
      <c r="U197" s="29">
        <f>IFERROR(__xludf.DUMMYFUNCTION("""COMPUTED_VALUE"""),2.0)</f>
        <v>2</v>
      </c>
      <c r="V197" s="30">
        <f>IFERROR(__xludf.DUMMYFUNCTION("""COMPUTED_VALUE"""),10.0)</f>
        <v>10</v>
      </c>
      <c r="W197" s="29">
        <f>IFERROR(__xludf.DUMMYFUNCTION("""COMPUTED_VALUE"""),2.0)</f>
        <v>2</v>
      </c>
      <c r="X197" s="30">
        <f>IFERROR(__xludf.DUMMYFUNCTION("""COMPUTED_VALUE"""),2.0)</f>
        <v>2</v>
      </c>
      <c r="Y197" s="30">
        <f>IFERROR(__xludf.DUMMYFUNCTION("""COMPUTED_VALUE"""),3.0)</f>
        <v>3</v>
      </c>
      <c r="Z197" s="35">
        <f>IFERROR(__xludf.DUMMYFUNCTION("""COMPUTED_VALUE"""),9.0)</f>
        <v>9</v>
      </c>
      <c r="AA197" s="30">
        <f>IFERROR(__xludf.DUMMYFUNCTION("""COMPUTED_VALUE"""),2.0)</f>
        <v>2</v>
      </c>
      <c r="AB197" s="30">
        <f>IFERROR(__xludf.DUMMYFUNCTION("""COMPUTED_VALUE"""),2.0)</f>
        <v>2</v>
      </c>
      <c r="AC197" s="34">
        <f>IFERROR(__xludf.DUMMYFUNCTION("""COMPUTED_VALUE"""),5.0)</f>
        <v>5</v>
      </c>
      <c r="AD197" s="29">
        <f>IFERROR(__xludf.DUMMYFUNCTION("""COMPUTED_VALUE"""),2.0)</f>
        <v>2</v>
      </c>
      <c r="AE197" s="35">
        <f>IFERROR(__xludf.DUMMYFUNCTION("""COMPUTED_VALUE"""),5.0)</f>
        <v>5</v>
      </c>
      <c r="AF197" s="30">
        <f>IFERROR(__xludf.DUMMYFUNCTION("""COMPUTED_VALUE"""),2.0)</f>
        <v>2</v>
      </c>
      <c r="AG197" s="30">
        <f>IFERROR(__xludf.DUMMYFUNCTION("""COMPUTED_VALUE"""),3.0)</f>
        <v>3</v>
      </c>
      <c r="AH197" s="30">
        <f>IFERROR(__xludf.DUMMYFUNCTION("""COMPUTED_VALUE"""),2.0)</f>
        <v>2</v>
      </c>
      <c r="AI197" s="34">
        <f>IFERROR(__xludf.DUMMYFUNCTION("""COMPUTED_VALUE"""),0.0)</f>
        <v>0</v>
      </c>
      <c r="AJ197" s="35">
        <f>IFERROR(__xludf.DUMMYFUNCTION("""COMPUTED_VALUE"""),0.0)</f>
        <v>0</v>
      </c>
      <c r="AK197" s="30">
        <f>IFERROR(__xludf.DUMMYFUNCTION("""COMPUTED_VALUE"""),0.0)</f>
        <v>0</v>
      </c>
      <c r="AL197" s="29">
        <f>IFERROR(__xludf.DUMMYFUNCTION("""COMPUTED_VALUE"""),0.0)</f>
        <v>0</v>
      </c>
      <c r="AM197" s="30">
        <f>IFERROR(__xludf.DUMMYFUNCTION("""COMPUTED_VALUE"""),0.0)</f>
        <v>0</v>
      </c>
      <c r="AN197" s="30">
        <f>IFERROR(__xludf.DUMMYFUNCTION("""COMPUTED_VALUE"""),2.0)</f>
        <v>2</v>
      </c>
      <c r="AO197" s="32">
        <f>IFERROR(__xludf.DUMMYFUNCTION("""COMPUTED_VALUE"""),2.0)</f>
        <v>2</v>
      </c>
      <c r="AP197" s="35">
        <f>IFERROR(__xludf.DUMMYFUNCTION("""COMPUTED_VALUE"""),5.0)</f>
        <v>5</v>
      </c>
      <c r="AQ197" s="35">
        <f>IFERROR(__xludf.DUMMYFUNCTION("""COMPUTED_VALUE"""),31.0)</f>
        <v>31</v>
      </c>
      <c r="AR197" s="30">
        <f>IFERROR(__xludf.DUMMYFUNCTION("""COMPUTED_VALUE"""),2.0)</f>
        <v>2</v>
      </c>
      <c r="AS197" s="29">
        <f>IFERROR(__xludf.DUMMYFUNCTION("""COMPUTED_VALUE"""),2.0)</f>
        <v>2</v>
      </c>
      <c r="AT197" s="29">
        <f>IFERROR(__xludf.DUMMYFUNCTION("""COMPUTED_VALUE"""),0.0)</f>
        <v>0</v>
      </c>
    </row>
    <row r="198">
      <c r="A198" s="33" t="str">
        <f>IFERROR(__xludf.DUMMYFUNCTION("""COMPUTED_VALUE"""),"Полтавская Татьяна")</f>
        <v>Полтавская Татьяна</v>
      </c>
      <c r="B198" s="29">
        <f>IFERROR(__xludf.DUMMYFUNCTION("""COMPUTED_VALUE"""),57.0)</f>
        <v>57</v>
      </c>
      <c r="C198" s="30">
        <f>IFERROR(__xludf.DUMMYFUNCTION("""COMPUTED_VALUE"""),24.0)</f>
        <v>24</v>
      </c>
      <c r="D198" s="30">
        <f>IFERROR(__xludf.DUMMYFUNCTION("""COMPUTED_VALUE"""),16.0)</f>
        <v>16</v>
      </c>
      <c r="E198" s="30">
        <f>IFERROR(__xludf.DUMMYFUNCTION("""COMPUTED_VALUE"""),17.0)</f>
        <v>17</v>
      </c>
      <c r="F198" s="29">
        <f>IFERROR(__xludf.DUMMYFUNCTION("""COMPUTED_VALUE"""),0.0)</f>
        <v>0</v>
      </c>
      <c r="G198" s="30">
        <f>IFERROR(__xludf.DUMMYFUNCTION("""COMPUTED_VALUE"""),20.0)</f>
        <v>20</v>
      </c>
      <c r="H198" s="30">
        <f>IFERROR(__xludf.DUMMYFUNCTION("""COMPUTED_VALUE"""),4.0)</f>
        <v>4</v>
      </c>
      <c r="I198" s="30">
        <f>IFERROR(__xludf.DUMMYFUNCTION("""COMPUTED_VALUE"""),12.0)</f>
        <v>12</v>
      </c>
      <c r="J198" s="30">
        <f>IFERROR(__xludf.DUMMYFUNCTION("""COMPUTED_VALUE"""),4.0)</f>
        <v>4</v>
      </c>
      <c r="K198" s="30">
        <f>IFERROR(__xludf.DUMMYFUNCTION("""COMPUTED_VALUE"""),2.0)</f>
        <v>2</v>
      </c>
      <c r="L198" s="30">
        <f>IFERROR(__xludf.DUMMYFUNCTION("""COMPUTED_VALUE"""),7.0)</f>
        <v>7</v>
      </c>
      <c r="M198" s="30">
        <f>IFERROR(__xludf.DUMMYFUNCTION("""COMPUTED_VALUE"""),8.0)</f>
        <v>8</v>
      </c>
      <c r="N198" s="30">
        <f>IFERROR(__xludf.DUMMYFUNCTION("""COMPUTED_VALUE"""),0.0)</f>
        <v>0</v>
      </c>
      <c r="O198" s="30">
        <f>IFERROR(__xludf.DUMMYFUNCTION("""COMPUTED_VALUE"""),0.0)</f>
        <v>0</v>
      </c>
      <c r="P198" s="29">
        <f>IFERROR(__xludf.DUMMYFUNCTION("""COMPUTED_VALUE"""),0.0)</f>
        <v>0</v>
      </c>
      <c r="Q198" s="30">
        <f>IFERROR(__xludf.DUMMYFUNCTION("""COMPUTED_VALUE"""),10.0)</f>
        <v>10</v>
      </c>
      <c r="R198" s="30">
        <f>IFERROR(__xludf.DUMMYFUNCTION("""COMPUTED_VALUE"""),10.0)</f>
        <v>10</v>
      </c>
      <c r="S198" s="30">
        <f>IFERROR(__xludf.DUMMYFUNCTION("""COMPUTED_VALUE"""),0.0)</f>
        <v>0</v>
      </c>
      <c r="T198" s="31">
        <f>IFERROR(__xludf.DUMMYFUNCTION("""COMPUTED_VALUE"""),2.0)</f>
        <v>2</v>
      </c>
      <c r="U198" s="29">
        <f>IFERROR(__xludf.DUMMYFUNCTION("""COMPUTED_VALUE"""),2.0)</f>
        <v>2</v>
      </c>
      <c r="V198" s="30">
        <f>IFERROR(__xludf.DUMMYFUNCTION("""COMPUTED_VALUE"""),10.0)</f>
        <v>10</v>
      </c>
      <c r="W198" s="29">
        <f>IFERROR(__xludf.DUMMYFUNCTION("""COMPUTED_VALUE"""),2.0)</f>
        <v>2</v>
      </c>
      <c r="X198" s="30">
        <f>IFERROR(__xludf.DUMMYFUNCTION("""COMPUTED_VALUE"""),2.0)</f>
        <v>2</v>
      </c>
      <c r="Y198" s="30">
        <f>IFERROR(__xludf.DUMMYFUNCTION("""COMPUTED_VALUE"""),2.0)</f>
        <v>2</v>
      </c>
      <c r="Z198" s="35">
        <f>IFERROR(__xludf.DUMMYFUNCTION("""COMPUTED_VALUE"""),0.0)</f>
        <v>0</v>
      </c>
      <c r="AA198" s="30">
        <f>IFERROR(__xludf.DUMMYFUNCTION("""COMPUTED_VALUE"""),0.0)</f>
        <v>0</v>
      </c>
      <c r="AB198" s="30">
        <f>IFERROR(__xludf.DUMMYFUNCTION("""COMPUTED_VALUE"""),0.0)</f>
        <v>0</v>
      </c>
      <c r="AC198" s="34">
        <f>IFERROR(__xludf.DUMMYFUNCTION("""COMPUTED_VALUE"""),0.0)</f>
        <v>0</v>
      </c>
      <c r="AD198" s="29">
        <f>IFERROR(__xludf.DUMMYFUNCTION("""COMPUTED_VALUE"""),2.0)</f>
        <v>2</v>
      </c>
      <c r="AE198" s="35">
        <f>IFERROR(__xludf.DUMMYFUNCTION("""COMPUTED_VALUE"""),0.0)</f>
        <v>0</v>
      </c>
      <c r="AF198" s="30">
        <f>IFERROR(__xludf.DUMMYFUNCTION("""COMPUTED_VALUE"""),2.0)</f>
        <v>2</v>
      </c>
      <c r="AG198" s="30">
        <f>IFERROR(__xludf.DUMMYFUNCTION("""COMPUTED_VALUE"""),3.0)</f>
        <v>3</v>
      </c>
      <c r="AH198" s="30">
        <f>IFERROR(__xludf.DUMMYFUNCTION("""COMPUTED_VALUE"""),2.0)</f>
        <v>2</v>
      </c>
      <c r="AI198" s="34">
        <f>IFERROR(__xludf.DUMMYFUNCTION("""COMPUTED_VALUE"""),0.0)</f>
        <v>0</v>
      </c>
      <c r="AJ198" s="35">
        <f>IFERROR(__xludf.DUMMYFUNCTION("""COMPUTED_VALUE"""),4.0)</f>
        <v>4</v>
      </c>
      <c r="AK198" s="30">
        <f>IFERROR(__xludf.DUMMYFUNCTION("""COMPUTED_VALUE"""),2.0)</f>
        <v>2</v>
      </c>
      <c r="AL198" s="29">
        <f>IFERROR(__xludf.DUMMYFUNCTION("""COMPUTED_VALUE"""),2.0)</f>
        <v>2</v>
      </c>
      <c r="AM198" s="30">
        <f>IFERROR(__xludf.DUMMYFUNCTION("""COMPUTED_VALUE"""),0.0)</f>
        <v>0</v>
      </c>
      <c r="AN198" s="30">
        <f>IFERROR(__xludf.DUMMYFUNCTION("""COMPUTED_VALUE"""),0.0)</f>
        <v>0</v>
      </c>
      <c r="AO198" s="32">
        <f>IFERROR(__xludf.DUMMYFUNCTION("""COMPUTED_VALUE"""),0.0)</f>
        <v>0</v>
      </c>
      <c r="AP198" s="35">
        <f>IFERROR(__xludf.DUMMYFUNCTION("""COMPUTED_VALUE"""),0.0)</f>
        <v>0</v>
      </c>
      <c r="AQ198" s="35">
        <f>IFERROR(__xludf.DUMMYFUNCTION("""COMPUTED_VALUE"""),0.0)</f>
        <v>0</v>
      </c>
      <c r="AR198" s="30">
        <f>IFERROR(__xludf.DUMMYFUNCTION("""COMPUTED_VALUE"""),0.0)</f>
        <v>0</v>
      </c>
      <c r="AS198" s="29">
        <f>IFERROR(__xludf.DUMMYFUNCTION("""COMPUTED_VALUE"""),0.0)</f>
        <v>0</v>
      </c>
      <c r="AT198" s="29">
        <f>IFERROR(__xludf.DUMMYFUNCTION("""COMPUTED_VALUE"""),0.0)</f>
        <v>0</v>
      </c>
    </row>
    <row r="199">
      <c r="A199" s="33" t="str">
        <f>IFERROR(__xludf.DUMMYFUNCTION("""COMPUTED_VALUE"""),"Козьмина Наталия")</f>
        <v>Козьмина Наталия</v>
      </c>
      <c r="B199" s="29">
        <f>IFERROR(__xludf.DUMMYFUNCTION("""COMPUTED_VALUE"""),91.0)</f>
        <v>91</v>
      </c>
      <c r="C199" s="30">
        <f>IFERROR(__xludf.DUMMYFUNCTION("""COMPUTED_VALUE"""),20.0)</f>
        <v>20</v>
      </c>
      <c r="D199" s="30">
        <f>IFERROR(__xludf.DUMMYFUNCTION("""COMPUTED_VALUE"""),7.0)</f>
        <v>7</v>
      </c>
      <c r="E199" s="30">
        <f>IFERROR(__xludf.DUMMYFUNCTION("""COMPUTED_VALUE"""),14.0)</f>
        <v>14</v>
      </c>
      <c r="F199" s="29">
        <f>IFERROR(__xludf.DUMMYFUNCTION("""COMPUTED_VALUE"""),50.0)</f>
        <v>50</v>
      </c>
      <c r="G199" s="30">
        <f>IFERROR(__xludf.DUMMYFUNCTION("""COMPUTED_VALUE"""),20.0)</f>
        <v>20</v>
      </c>
      <c r="H199" s="30">
        <f>IFERROR(__xludf.DUMMYFUNCTION("""COMPUTED_VALUE"""),0.0)</f>
        <v>0</v>
      </c>
      <c r="I199" s="30">
        <f>IFERROR(__xludf.DUMMYFUNCTION("""COMPUTED_VALUE"""),2.0)</f>
        <v>2</v>
      </c>
      <c r="J199" s="30">
        <f>IFERROR(__xludf.DUMMYFUNCTION("""COMPUTED_VALUE"""),5.0)</f>
        <v>5</v>
      </c>
      <c r="K199" s="30">
        <f>IFERROR(__xludf.DUMMYFUNCTION("""COMPUTED_VALUE"""),7.0)</f>
        <v>7</v>
      </c>
      <c r="L199" s="30">
        <f>IFERROR(__xludf.DUMMYFUNCTION("""COMPUTED_VALUE"""),7.0)</f>
        <v>7</v>
      </c>
      <c r="M199" s="30">
        <f>IFERROR(__xludf.DUMMYFUNCTION("""COMPUTED_VALUE"""),0.0)</f>
        <v>0</v>
      </c>
      <c r="N199" s="30">
        <f>IFERROR(__xludf.DUMMYFUNCTION("""COMPUTED_VALUE"""),10.0)</f>
        <v>10</v>
      </c>
      <c r="O199" s="30">
        <f>IFERROR(__xludf.DUMMYFUNCTION("""COMPUTED_VALUE"""),0.0)</f>
        <v>0</v>
      </c>
      <c r="P199" s="29">
        <f>IFERROR(__xludf.DUMMYFUNCTION("""COMPUTED_VALUE"""),40.0)</f>
        <v>40</v>
      </c>
      <c r="Q199" s="30">
        <f>IFERROR(__xludf.DUMMYFUNCTION("""COMPUTED_VALUE"""),10.0)</f>
        <v>10</v>
      </c>
      <c r="R199" s="30">
        <f>IFERROR(__xludf.DUMMYFUNCTION("""COMPUTED_VALUE"""),10.0)</f>
        <v>10</v>
      </c>
      <c r="S199" s="30">
        <f>IFERROR(__xludf.DUMMYFUNCTION("""COMPUTED_VALUE"""),0.0)</f>
        <v>0</v>
      </c>
      <c r="T199" s="31">
        <f>IFERROR(__xludf.DUMMYFUNCTION("""COMPUTED_VALUE"""),0.0)</f>
        <v>0</v>
      </c>
      <c r="U199" s="29">
        <f>IFERROR(__xludf.DUMMYFUNCTION("""COMPUTED_VALUE"""),0.0)</f>
        <v>0</v>
      </c>
      <c r="V199" s="30">
        <f>IFERROR(__xludf.DUMMYFUNCTION("""COMPUTED_VALUE"""),0.0)</f>
        <v>0</v>
      </c>
      <c r="W199" s="29">
        <f>IFERROR(__xludf.DUMMYFUNCTION("""COMPUTED_VALUE"""),2.0)</f>
        <v>2</v>
      </c>
      <c r="X199" s="30">
        <f>IFERROR(__xludf.DUMMYFUNCTION("""COMPUTED_VALUE"""),0.0)</f>
        <v>0</v>
      </c>
      <c r="Y199" s="30">
        <f>IFERROR(__xludf.DUMMYFUNCTION("""COMPUTED_VALUE"""),0.0)</f>
        <v>0</v>
      </c>
      <c r="Z199" s="35">
        <f>IFERROR(__xludf.DUMMYFUNCTION("""COMPUTED_VALUE"""),1.0)</f>
        <v>1</v>
      </c>
      <c r="AA199" s="30">
        <f>IFERROR(__xludf.DUMMYFUNCTION("""COMPUTED_VALUE"""),2.0)</f>
        <v>2</v>
      </c>
      <c r="AB199" s="30">
        <f>IFERROR(__xludf.DUMMYFUNCTION("""COMPUTED_VALUE"""),2.0)</f>
        <v>2</v>
      </c>
      <c r="AC199" s="34">
        <f>IFERROR(__xludf.DUMMYFUNCTION("""COMPUTED_VALUE"""),5.0)</f>
        <v>5</v>
      </c>
      <c r="AD199" s="29">
        <f>IFERROR(__xludf.DUMMYFUNCTION("""COMPUTED_VALUE"""),2.0)</f>
        <v>2</v>
      </c>
      <c r="AE199" s="35">
        <f>IFERROR(__xludf.DUMMYFUNCTION("""COMPUTED_VALUE"""),5.0)</f>
        <v>5</v>
      </c>
      <c r="AF199" s="30">
        <f>IFERROR(__xludf.DUMMYFUNCTION("""COMPUTED_VALUE"""),1.0)</f>
        <v>1</v>
      </c>
      <c r="AG199" s="30">
        <f>IFERROR(__xludf.DUMMYFUNCTION("""COMPUTED_VALUE"""),1.0)</f>
        <v>1</v>
      </c>
      <c r="AH199" s="30">
        <f>IFERROR(__xludf.DUMMYFUNCTION("""COMPUTED_VALUE"""),0.0)</f>
        <v>0</v>
      </c>
      <c r="AI199" s="34">
        <f>IFERROR(__xludf.DUMMYFUNCTION("""COMPUTED_VALUE"""),0.0)</f>
        <v>0</v>
      </c>
      <c r="AJ199" s="35">
        <f>IFERROR(__xludf.DUMMYFUNCTION("""COMPUTED_VALUE"""),0.0)</f>
        <v>0</v>
      </c>
      <c r="AK199" s="30">
        <f>IFERROR(__xludf.DUMMYFUNCTION("""COMPUTED_VALUE"""),0.0)</f>
        <v>0</v>
      </c>
      <c r="AL199" s="29">
        <f>IFERROR(__xludf.DUMMYFUNCTION("""COMPUTED_VALUE"""),0.0)</f>
        <v>0</v>
      </c>
      <c r="AM199" s="30">
        <f>IFERROR(__xludf.DUMMYFUNCTION("""COMPUTED_VALUE"""),10.0)</f>
        <v>10</v>
      </c>
      <c r="AN199" s="30">
        <f>IFERROR(__xludf.DUMMYFUNCTION("""COMPUTED_VALUE"""),0.0)</f>
        <v>0</v>
      </c>
      <c r="AO199" s="32">
        <f>IFERROR(__xludf.DUMMYFUNCTION("""COMPUTED_VALUE"""),0.0)</f>
        <v>0</v>
      </c>
      <c r="AP199" s="35">
        <f>IFERROR(__xludf.DUMMYFUNCTION("""COMPUTED_VALUE"""),5.0)</f>
        <v>5</v>
      </c>
      <c r="AQ199" s="35">
        <f>IFERROR(__xludf.DUMMYFUNCTION("""COMPUTED_VALUE"""),35.0)</f>
        <v>35</v>
      </c>
      <c r="AR199" s="30">
        <f>IFERROR(__xludf.DUMMYFUNCTION("""COMPUTED_VALUE"""),0.0)</f>
        <v>0</v>
      </c>
      <c r="AS199" s="29">
        <f>IFERROR(__xludf.DUMMYFUNCTION("""COMPUTED_VALUE"""),0.0)</f>
        <v>0</v>
      </c>
      <c r="AT199" s="29">
        <f>IFERROR(__xludf.DUMMYFUNCTION("""COMPUTED_VALUE"""),0.0)</f>
        <v>0</v>
      </c>
    </row>
    <row r="200">
      <c r="A200" s="33" t="str">
        <f>IFERROR(__xludf.DUMMYFUNCTION("""COMPUTED_VALUE"""),"Харисов Динар")</f>
        <v>Харисов Динар</v>
      </c>
      <c r="B200" s="29">
        <f>IFERROR(__xludf.DUMMYFUNCTION("""COMPUTED_VALUE"""),124.0)</f>
        <v>124</v>
      </c>
      <c r="C200" s="30">
        <f>IFERROR(__xludf.DUMMYFUNCTION("""COMPUTED_VALUE"""),26.0)</f>
        <v>26</v>
      </c>
      <c r="D200" s="30">
        <f>IFERROR(__xludf.DUMMYFUNCTION("""COMPUTED_VALUE"""),28.0)</f>
        <v>28</v>
      </c>
      <c r="E200" s="30">
        <f>IFERROR(__xludf.DUMMYFUNCTION("""COMPUTED_VALUE"""),19.0)</f>
        <v>19</v>
      </c>
      <c r="F200" s="29">
        <f>IFERROR(__xludf.DUMMYFUNCTION("""COMPUTED_VALUE"""),51.0)</f>
        <v>51</v>
      </c>
      <c r="G200" s="30">
        <f>IFERROR(__xludf.DUMMYFUNCTION("""COMPUTED_VALUE"""),22.0)</f>
        <v>22</v>
      </c>
      <c r="H200" s="30">
        <f>IFERROR(__xludf.DUMMYFUNCTION("""COMPUTED_VALUE"""),4.0)</f>
        <v>4</v>
      </c>
      <c r="I200" s="30">
        <f>IFERROR(__xludf.DUMMYFUNCTION("""COMPUTED_VALUE"""),12.0)</f>
        <v>12</v>
      </c>
      <c r="J200" s="30">
        <f>IFERROR(__xludf.DUMMYFUNCTION("""COMPUTED_VALUE"""),16.0)</f>
        <v>16</v>
      </c>
      <c r="K200" s="30">
        <f>IFERROR(__xludf.DUMMYFUNCTION("""COMPUTED_VALUE"""),7.0)</f>
        <v>7</v>
      </c>
      <c r="L200" s="30">
        <f>IFERROR(__xludf.DUMMYFUNCTION("""COMPUTED_VALUE"""),12.0)</f>
        <v>12</v>
      </c>
      <c r="M200" s="30">
        <f>IFERROR(__xludf.DUMMYFUNCTION("""COMPUTED_VALUE"""),0.0)</f>
        <v>0</v>
      </c>
      <c r="N200" s="30">
        <f>IFERROR(__xludf.DUMMYFUNCTION("""COMPUTED_VALUE"""),12.0)</f>
        <v>12</v>
      </c>
      <c r="O200" s="30">
        <f>IFERROR(__xludf.DUMMYFUNCTION("""COMPUTED_VALUE"""),2.0)</f>
        <v>2</v>
      </c>
      <c r="P200" s="29">
        <f>IFERROR(__xludf.DUMMYFUNCTION("""COMPUTED_VALUE"""),37.0)</f>
        <v>37</v>
      </c>
      <c r="Q200" s="30">
        <f>IFERROR(__xludf.DUMMYFUNCTION("""COMPUTED_VALUE"""),10.0)</f>
        <v>10</v>
      </c>
      <c r="R200" s="30">
        <f>IFERROR(__xludf.DUMMYFUNCTION("""COMPUTED_VALUE"""),10.0)</f>
        <v>10</v>
      </c>
      <c r="S200" s="30">
        <f>IFERROR(__xludf.DUMMYFUNCTION("""COMPUTED_VALUE"""),2.0)</f>
        <v>2</v>
      </c>
      <c r="T200" s="31">
        <f>IFERROR(__xludf.DUMMYFUNCTION("""COMPUTED_VALUE"""),2.0)</f>
        <v>2</v>
      </c>
      <c r="U200" s="29">
        <f>IFERROR(__xludf.DUMMYFUNCTION("""COMPUTED_VALUE"""),2.0)</f>
        <v>2</v>
      </c>
      <c r="V200" s="30">
        <f>IFERROR(__xludf.DUMMYFUNCTION("""COMPUTED_VALUE"""),10.0)</f>
        <v>10</v>
      </c>
      <c r="W200" s="29">
        <f>IFERROR(__xludf.DUMMYFUNCTION("""COMPUTED_VALUE"""),2.0)</f>
        <v>2</v>
      </c>
      <c r="X200" s="30">
        <f>IFERROR(__xludf.DUMMYFUNCTION("""COMPUTED_VALUE"""),2.0)</f>
        <v>2</v>
      </c>
      <c r="Y200" s="30">
        <f>IFERROR(__xludf.DUMMYFUNCTION("""COMPUTED_VALUE"""),3.0)</f>
        <v>3</v>
      </c>
      <c r="Z200" s="35">
        <f>IFERROR(__xludf.DUMMYFUNCTION("""COMPUTED_VALUE"""),7.0)</f>
        <v>7</v>
      </c>
      <c r="AA200" s="30">
        <f>IFERROR(__xludf.DUMMYFUNCTION("""COMPUTED_VALUE"""),2.0)</f>
        <v>2</v>
      </c>
      <c r="AB200" s="30">
        <f>IFERROR(__xludf.DUMMYFUNCTION("""COMPUTED_VALUE"""),2.0)</f>
        <v>2</v>
      </c>
      <c r="AC200" s="34">
        <f>IFERROR(__xludf.DUMMYFUNCTION("""COMPUTED_VALUE"""),5.0)</f>
        <v>5</v>
      </c>
      <c r="AD200" s="29">
        <f>IFERROR(__xludf.DUMMYFUNCTION("""COMPUTED_VALUE"""),2.0)</f>
        <v>2</v>
      </c>
      <c r="AE200" s="35">
        <f>IFERROR(__xludf.DUMMYFUNCTION("""COMPUTED_VALUE"""),5.0)</f>
        <v>5</v>
      </c>
      <c r="AF200" s="30">
        <f>IFERROR(__xludf.DUMMYFUNCTION("""COMPUTED_VALUE"""),2.0)</f>
        <v>2</v>
      </c>
      <c r="AG200" s="30">
        <f>IFERROR(__xludf.DUMMYFUNCTION("""COMPUTED_VALUE"""),3.0)</f>
        <v>3</v>
      </c>
      <c r="AH200" s="30">
        <f>IFERROR(__xludf.DUMMYFUNCTION("""COMPUTED_VALUE"""),2.0)</f>
        <v>2</v>
      </c>
      <c r="AI200" s="34">
        <f>IFERROR(__xludf.DUMMYFUNCTION("""COMPUTED_VALUE"""),0.0)</f>
        <v>0</v>
      </c>
      <c r="AJ200" s="35">
        <f>IFERROR(__xludf.DUMMYFUNCTION("""COMPUTED_VALUE"""),0.0)</f>
        <v>0</v>
      </c>
      <c r="AK200" s="30">
        <f>IFERROR(__xludf.DUMMYFUNCTION("""COMPUTED_VALUE"""),0.0)</f>
        <v>0</v>
      </c>
      <c r="AL200" s="29">
        <f>IFERROR(__xludf.DUMMYFUNCTION("""COMPUTED_VALUE"""),0.0)</f>
        <v>0</v>
      </c>
      <c r="AM200" s="30">
        <f>IFERROR(__xludf.DUMMYFUNCTION("""COMPUTED_VALUE"""),10.0)</f>
        <v>10</v>
      </c>
      <c r="AN200" s="30">
        <f>IFERROR(__xludf.DUMMYFUNCTION("""COMPUTED_VALUE"""),2.0)</f>
        <v>2</v>
      </c>
      <c r="AO200" s="32">
        <f>IFERROR(__xludf.DUMMYFUNCTION("""COMPUTED_VALUE"""),2.0)</f>
        <v>2</v>
      </c>
      <c r="AP200" s="35">
        <f>IFERROR(__xludf.DUMMYFUNCTION("""COMPUTED_VALUE"""),5.0)</f>
        <v>5</v>
      </c>
      <c r="AQ200" s="35">
        <f>IFERROR(__xludf.DUMMYFUNCTION("""COMPUTED_VALUE"""),28.0)</f>
        <v>28</v>
      </c>
      <c r="AR200" s="30">
        <f>IFERROR(__xludf.DUMMYFUNCTION("""COMPUTED_VALUE"""),2.0)</f>
        <v>2</v>
      </c>
      <c r="AS200" s="29">
        <f>IFERROR(__xludf.DUMMYFUNCTION("""COMPUTED_VALUE"""),2.0)</f>
        <v>2</v>
      </c>
      <c r="AT200" s="29">
        <f>IFERROR(__xludf.DUMMYFUNCTION("""COMPUTED_VALUE"""),0.0)</f>
        <v>0</v>
      </c>
    </row>
    <row r="201">
      <c r="A201" s="33" t="str">
        <f>IFERROR(__xludf.DUMMYFUNCTION("""COMPUTED_VALUE"""),"Луньков Динис")</f>
        <v>Луньков Динис</v>
      </c>
      <c r="B201" s="29">
        <f>IFERROR(__xludf.DUMMYFUNCTION("""COMPUTED_VALUE"""),70.0)</f>
        <v>70</v>
      </c>
      <c r="C201" s="30">
        <f>IFERROR(__xludf.DUMMYFUNCTION("""COMPUTED_VALUE"""),26.0)</f>
        <v>26</v>
      </c>
      <c r="D201" s="30">
        <f>IFERROR(__xludf.DUMMYFUNCTION("""COMPUTED_VALUE"""),22.0)</f>
        <v>22</v>
      </c>
      <c r="E201" s="30">
        <f>IFERROR(__xludf.DUMMYFUNCTION("""COMPUTED_VALUE"""),12.0)</f>
        <v>12</v>
      </c>
      <c r="F201" s="29">
        <f>IFERROR(__xludf.DUMMYFUNCTION("""COMPUTED_VALUE"""),10.0)</f>
        <v>10</v>
      </c>
      <c r="G201" s="30">
        <f>IFERROR(__xludf.DUMMYFUNCTION("""COMPUTED_VALUE"""),22.0)</f>
        <v>22</v>
      </c>
      <c r="H201" s="30">
        <f>IFERROR(__xludf.DUMMYFUNCTION("""COMPUTED_VALUE"""),4.0)</f>
        <v>4</v>
      </c>
      <c r="I201" s="30">
        <f>IFERROR(__xludf.DUMMYFUNCTION("""COMPUTED_VALUE"""),10.0)</f>
        <v>10</v>
      </c>
      <c r="J201" s="30">
        <f>IFERROR(__xludf.DUMMYFUNCTION("""COMPUTED_VALUE"""),12.0)</f>
        <v>12</v>
      </c>
      <c r="K201" s="30">
        <f>IFERROR(__xludf.DUMMYFUNCTION("""COMPUTED_VALUE"""),0.0)</f>
        <v>0</v>
      </c>
      <c r="L201" s="30">
        <f>IFERROR(__xludf.DUMMYFUNCTION("""COMPUTED_VALUE"""),7.0)</f>
        <v>7</v>
      </c>
      <c r="M201" s="30">
        <f>IFERROR(__xludf.DUMMYFUNCTION("""COMPUTED_VALUE"""),5.0)</f>
        <v>5</v>
      </c>
      <c r="N201" s="30">
        <f>IFERROR(__xludf.DUMMYFUNCTION("""COMPUTED_VALUE"""),10.0)</f>
        <v>10</v>
      </c>
      <c r="O201" s="30">
        <f>IFERROR(__xludf.DUMMYFUNCTION("""COMPUTED_VALUE"""),0.0)</f>
        <v>0</v>
      </c>
      <c r="P201" s="29">
        <f>IFERROR(__xludf.DUMMYFUNCTION("""COMPUTED_VALUE"""),0.0)</f>
        <v>0</v>
      </c>
      <c r="Q201" s="30">
        <f>IFERROR(__xludf.DUMMYFUNCTION("""COMPUTED_VALUE"""),10.0)</f>
        <v>10</v>
      </c>
      <c r="R201" s="30">
        <f>IFERROR(__xludf.DUMMYFUNCTION("""COMPUTED_VALUE"""),10.0)</f>
        <v>10</v>
      </c>
      <c r="S201" s="30">
        <f>IFERROR(__xludf.DUMMYFUNCTION("""COMPUTED_VALUE"""),2.0)</f>
        <v>2</v>
      </c>
      <c r="T201" s="31">
        <f>IFERROR(__xludf.DUMMYFUNCTION("""COMPUTED_VALUE"""),2.0)</f>
        <v>2</v>
      </c>
      <c r="U201" s="29">
        <f>IFERROR(__xludf.DUMMYFUNCTION("""COMPUTED_VALUE"""),2.0)</f>
        <v>2</v>
      </c>
      <c r="V201" s="30">
        <f>IFERROR(__xludf.DUMMYFUNCTION("""COMPUTED_VALUE"""),10.0)</f>
        <v>10</v>
      </c>
      <c r="W201" s="29">
        <f>IFERROR(__xludf.DUMMYFUNCTION("""COMPUTED_VALUE"""),0.0)</f>
        <v>0</v>
      </c>
      <c r="X201" s="30">
        <f>IFERROR(__xludf.DUMMYFUNCTION("""COMPUTED_VALUE"""),2.0)</f>
        <v>2</v>
      </c>
      <c r="Y201" s="30">
        <f>IFERROR(__xludf.DUMMYFUNCTION("""COMPUTED_VALUE"""),2.0)</f>
        <v>2</v>
      </c>
      <c r="Z201" s="35">
        <f>IFERROR(__xludf.DUMMYFUNCTION("""COMPUTED_VALUE"""),4.0)</f>
        <v>4</v>
      </c>
      <c r="AA201" s="30">
        <f>IFERROR(__xludf.DUMMYFUNCTION("""COMPUTED_VALUE"""),2.0)</f>
        <v>2</v>
      </c>
      <c r="AB201" s="30">
        <f>IFERROR(__xludf.DUMMYFUNCTION("""COMPUTED_VALUE"""),2.0)</f>
        <v>2</v>
      </c>
      <c r="AC201" s="34">
        <f>IFERROR(__xludf.DUMMYFUNCTION("""COMPUTED_VALUE"""),0.0)</f>
        <v>0</v>
      </c>
      <c r="AD201" s="29">
        <f>IFERROR(__xludf.DUMMYFUNCTION("""COMPUTED_VALUE"""),0.0)</f>
        <v>0</v>
      </c>
      <c r="AE201" s="35">
        <f>IFERROR(__xludf.DUMMYFUNCTION("""COMPUTED_VALUE"""),5.0)</f>
        <v>5</v>
      </c>
      <c r="AF201" s="30">
        <f>IFERROR(__xludf.DUMMYFUNCTION("""COMPUTED_VALUE"""),1.0)</f>
        <v>1</v>
      </c>
      <c r="AG201" s="30">
        <f>IFERROR(__xludf.DUMMYFUNCTION("""COMPUTED_VALUE"""),1.0)</f>
        <v>1</v>
      </c>
      <c r="AH201" s="30">
        <f>IFERROR(__xludf.DUMMYFUNCTION("""COMPUTED_VALUE"""),0.0)</f>
        <v>0</v>
      </c>
      <c r="AI201" s="34">
        <f>IFERROR(__xludf.DUMMYFUNCTION("""COMPUTED_VALUE"""),5.0)</f>
        <v>5</v>
      </c>
      <c r="AJ201" s="35">
        <f>IFERROR(__xludf.DUMMYFUNCTION("""COMPUTED_VALUE"""),0.0)</f>
        <v>0</v>
      </c>
      <c r="AK201" s="30">
        <f>IFERROR(__xludf.DUMMYFUNCTION("""COMPUTED_VALUE"""),0.0)</f>
        <v>0</v>
      </c>
      <c r="AL201" s="29">
        <f>IFERROR(__xludf.DUMMYFUNCTION("""COMPUTED_VALUE"""),0.0)</f>
        <v>0</v>
      </c>
      <c r="AM201" s="30">
        <f>IFERROR(__xludf.DUMMYFUNCTION("""COMPUTED_VALUE"""),10.0)</f>
        <v>10</v>
      </c>
      <c r="AN201" s="30">
        <f>IFERROR(__xludf.DUMMYFUNCTION("""COMPUTED_VALUE"""),0.0)</f>
        <v>0</v>
      </c>
      <c r="AO201" s="32">
        <f>IFERROR(__xludf.DUMMYFUNCTION("""COMPUTED_VALUE"""),0.0)</f>
        <v>0</v>
      </c>
      <c r="AP201" s="35">
        <f>IFERROR(__xludf.DUMMYFUNCTION("""COMPUTED_VALUE"""),0.0)</f>
        <v>0</v>
      </c>
      <c r="AQ201" s="35">
        <f>IFERROR(__xludf.DUMMYFUNCTION("""COMPUTED_VALUE"""),0.0)</f>
        <v>0</v>
      </c>
      <c r="AR201" s="30">
        <f>IFERROR(__xludf.DUMMYFUNCTION("""COMPUTED_VALUE"""),0.0)</f>
        <v>0</v>
      </c>
      <c r="AS201" s="29">
        <f>IFERROR(__xludf.DUMMYFUNCTION("""COMPUTED_VALUE"""),0.0)</f>
        <v>0</v>
      </c>
      <c r="AT201" s="29">
        <f>IFERROR(__xludf.DUMMYFUNCTION("""COMPUTED_VALUE"""),0.0)</f>
        <v>0</v>
      </c>
    </row>
    <row r="202">
      <c r="A202" s="33" t="str">
        <f>IFERROR(__xludf.DUMMYFUNCTION("""COMPUTED_VALUE"""),"Кудряшова Ксения")</f>
        <v>Кудряшова Ксения</v>
      </c>
      <c r="B202" s="29">
        <f>IFERROR(__xludf.DUMMYFUNCTION("""COMPUTED_VALUE"""),25.0)</f>
        <v>25</v>
      </c>
      <c r="C202" s="30">
        <f>IFERROR(__xludf.DUMMYFUNCTION("""COMPUTED_VALUE"""),10.0)</f>
        <v>10</v>
      </c>
      <c r="D202" s="30">
        <f>IFERROR(__xludf.DUMMYFUNCTION("""COMPUTED_VALUE"""),5.0)</f>
        <v>5</v>
      </c>
      <c r="E202" s="30">
        <f>IFERROR(__xludf.DUMMYFUNCTION("""COMPUTED_VALUE"""),10.0)</f>
        <v>10</v>
      </c>
      <c r="F202" s="29">
        <f>IFERROR(__xludf.DUMMYFUNCTION("""COMPUTED_VALUE"""),0.0)</f>
        <v>0</v>
      </c>
      <c r="G202" s="30">
        <f>IFERROR(__xludf.DUMMYFUNCTION("""COMPUTED_VALUE"""),10.0)</f>
        <v>10</v>
      </c>
      <c r="H202" s="30">
        <f>IFERROR(__xludf.DUMMYFUNCTION("""COMPUTED_VALUE"""),0.0)</f>
        <v>0</v>
      </c>
      <c r="I202" s="30">
        <f>IFERROR(__xludf.DUMMYFUNCTION("""COMPUTED_VALUE"""),0.0)</f>
        <v>0</v>
      </c>
      <c r="J202" s="30">
        <f>IFERROR(__xludf.DUMMYFUNCTION("""COMPUTED_VALUE"""),5.0)</f>
        <v>5</v>
      </c>
      <c r="K202" s="30">
        <f>IFERROR(__xludf.DUMMYFUNCTION("""COMPUTED_VALUE"""),5.0)</f>
        <v>5</v>
      </c>
      <c r="L202" s="30">
        <f>IFERROR(__xludf.DUMMYFUNCTION("""COMPUTED_VALUE"""),5.0)</f>
        <v>5</v>
      </c>
      <c r="M202" s="30">
        <f>IFERROR(__xludf.DUMMYFUNCTION("""COMPUTED_VALUE"""),0.0)</f>
        <v>0</v>
      </c>
      <c r="N202" s="30">
        <f>IFERROR(__xludf.DUMMYFUNCTION("""COMPUTED_VALUE"""),0.0)</f>
        <v>0</v>
      </c>
      <c r="O202" s="30">
        <f>IFERROR(__xludf.DUMMYFUNCTION("""COMPUTED_VALUE"""),0.0)</f>
        <v>0</v>
      </c>
      <c r="P202" s="29">
        <f>IFERROR(__xludf.DUMMYFUNCTION("""COMPUTED_VALUE"""),0.0)</f>
        <v>0</v>
      </c>
      <c r="Q202" s="30">
        <f>IFERROR(__xludf.DUMMYFUNCTION("""COMPUTED_VALUE"""),10.0)</f>
        <v>10</v>
      </c>
      <c r="R202" s="30">
        <f>IFERROR(__xludf.DUMMYFUNCTION("""COMPUTED_VALUE"""),0.0)</f>
        <v>0</v>
      </c>
      <c r="S202" s="30">
        <f>IFERROR(__xludf.DUMMYFUNCTION("""COMPUTED_VALUE"""),0.0)</f>
        <v>0</v>
      </c>
      <c r="T202" s="31">
        <f>IFERROR(__xludf.DUMMYFUNCTION("""COMPUTED_VALUE"""),0.0)</f>
        <v>0</v>
      </c>
      <c r="U202" s="29">
        <f>IFERROR(__xludf.DUMMYFUNCTION("""COMPUTED_VALUE"""),0.0)</f>
        <v>0</v>
      </c>
      <c r="V202" s="30">
        <f>IFERROR(__xludf.DUMMYFUNCTION("""COMPUTED_VALUE"""),0.0)</f>
        <v>0</v>
      </c>
      <c r="W202" s="29">
        <f>IFERROR(__xludf.DUMMYFUNCTION("""COMPUTED_VALUE"""),0.0)</f>
        <v>0</v>
      </c>
      <c r="X202" s="30">
        <f>IFERROR(__xludf.DUMMYFUNCTION("""COMPUTED_VALUE"""),2.0)</f>
        <v>2</v>
      </c>
      <c r="Y202" s="30">
        <f>IFERROR(__xludf.DUMMYFUNCTION("""COMPUTED_VALUE"""),3.0)</f>
        <v>3</v>
      </c>
      <c r="Z202" s="35">
        <f>IFERROR(__xludf.DUMMYFUNCTION("""COMPUTED_VALUE"""),0.0)</f>
        <v>0</v>
      </c>
      <c r="AA202" s="30">
        <f>IFERROR(__xludf.DUMMYFUNCTION("""COMPUTED_VALUE"""),0.0)</f>
        <v>0</v>
      </c>
      <c r="AB202" s="30">
        <f>IFERROR(__xludf.DUMMYFUNCTION("""COMPUTED_VALUE"""),0.0)</f>
        <v>0</v>
      </c>
      <c r="AC202" s="34">
        <f>IFERROR(__xludf.DUMMYFUNCTION("""COMPUTED_VALUE"""),5.0)</f>
        <v>5</v>
      </c>
      <c r="AD202" s="29">
        <f>IFERROR(__xludf.DUMMYFUNCTION("""COMPUTED_VALUE"""),0.0)</f>
        <v>0</v>
      </c>
      <c r="AE202" s="35">
        <f>IFERROR(__xludf.DUMMYFUNCTION("""COMPUTED_VALUE"""),0.0)</f>
        <v>0</v>
      </c>
      <c r="AF202" s="30">
        <f>IFERROR(__xludf.DUMMYFUNCTION("""COMPUTED_VALUE"""),2.0)</f>
        <v>2</v>
      </c>
      <c r="AG202" s="30">
        <f>IFERROR(__xludf.DUMMYFUNCTION("""COMPUTED_VALUE"""),3.0)</f>
        <v>3</v>
      </c>
      <c r="AH202" s="30">
        <f>IFERROR(__xludf.DUMMYFUNCTION("""COMPUTED_VALUE"""),0.0)</f>
        <v>0</v>
      </c>
      <c r="AI202" s="34">
        <f>IFERROR(__xludf.DUMMYFUNCTION("""COMPUTED_VALUE"""),0.0)</f>
        <v>0</v>
      </c>
      <c r="AJ202" s="35">
        <f>IFERROR(__xludf.DUMMYFUNCTION("""COMPUTED_VALUE"""),0.0)</f>
        <v>0</v>
      </c>
      <c r="AK202" s="30">
        <f>IFERROR(__xludf.DUMMYFUNCTION("""COMPUTED_VALUE"""),0.0)</f>
        <v>0</v>
      </c>
      <c r="AL202" s="29">
        <f>IFERROR(__xludf.DUMMYFUNCTION("""COMPUTED_VALUE"""),0.0)</f>
        <v>0</v>
      </c>
      <c r="AM202" s="30">
        <f>IFERROR(__xludf.DUMMYFUNCTION("""COMPUTED_VALUE"""),0.0)</f>
        <v>0</v>
      </c>
      <c r="AN202" s="30">
        <f>IFERROR(__xludf.DUMMYFUNCTION("""COMPUTED_VALUE"""),0.0)</f>
        <v>0</v>
      </c>
      <c r="AO202" s="32">
        <f>IFERROR(__xludf.DUMMYFUNCTION("""COMPUTED_VALUE"""),0.0)</f>
        <v>0</v>
      </c>
      <c r="AP202" s="35">
        <f>IFERROR(__xludf.DUMMYFUNCTION("""COMPUTED_VALUE"""),0.0)</f>
        <v>0</v>
      </c>
      <c r="AQ202" s="35">
        <f>IFERROR(__xludf.DUMMYFUNCTION("""COMPUTED_VALUE"""),0.0)</f>
        <v>0</v>
      </c>
      <c r="AR202" s="30">
        <f>IFERROR(__xludf.DUMMYFUNCTION("""COMPUTED_VALUE"""),0.0)</f>
        <v>0</v>
      </c>
      <c r="AS202" s="29">
        <f>IFERROR(__xludf.DUMMYFUNCTION("""COMPUTED_VALUE"""),0.0)</f>
        <v>0</v>
      </c>
      <c r="AT202" s="29">
        <f>IFERROR(__xludf.DUMMYFUNCTION("""COMPUTED_VALUE"""),0.0)</f>
        <v>0</v>
      </c>
    </row>
    <row r="203">
      <c r="A203" s="33" t="str">
        <f>IFERROR(__xludf.DUMMYFUNCTION("""COMPUTED_VALUE"""),"Демагина Анастасия")</f>
        <v>Демагина Анастасия</v>
      </c>
      <c r="B203" s="29">
        <f>IFERROR(__xludf.DUMMYFUNCTION("""COMPUTED_VALUE"""),73.0)</f>
        <v>73</v>
      </c>
      <c r="C203" s="30">
        <f>IFERROR(__xludf.DUMMYFUNCTION("""COMPUTED_VALUE"""),26.0)</f>
        <v>26</v>
      </c>
      <c r="D203" s="30">
        <f>IFERROR(__xludf.DUMMYFUNCTION("""COMPUTED_VALUE"""),14.0)</f>
        <v>14</v>
      </c>
      <c r="E203" s="30">
        <f>IFERROR(__xludf.DUMMYFUNCTION("""COMPUTED_VALUE"""),23.0)</f>
        <v>23</v>
      </c>
      <c r="F203" s="29">
        <f>IFERROR(__xludf.DUMMYFUNCTION("""COMPUTED_VALUE"""),10.0)</f>
        <v>10</v>
      </c>
      <c r="G203" s="30">
        <f>IFERROR(__xludf.DUMMYFUNCTION("""COMPUTED_VALUE"""),22.0)</f>
        <v>22</v>
      </c>
      <c r="H203" s="30">
        <f>IFERROR(__xludf.DUMMYFUNCTION("""COMPUTED_VALUE"""),4.0)</f>
        <v>4</v>
      </c>
      <c r="I203" s="30">
        <f>IFERROR(__xludf.DUMMYFUNCTION("""COMPUTED_VALUE"""),10.0)</f>
        <v>10</v>
      </c>
      <c r="J203" s="30">
        <f>IFERROR(__xludf.DUMMYFUNCTION("""COMPUTED_VALUE"""),4.0)</f>
        <v>4</v>
      </c>
      <c r="K203" s="30">
        <f>IFERROR(__xludf.DUMMYFUNCTION("""COMPUTED_VALUE"""),5.0)</f>
        <v>5</v>
      </c>
      <c r="L203" s="30">
        <f>IFERROR(__xludf.DUMMYFUNCTION("""COMPUTED_VALUE"""),9.0)</f>
        <v>9</v>
      </c>
      <c r="M203" s="30">
        <f>IFERROR(__xludf.DUMMYFUNCTION("""COMPUTED_VALUE"""),9.0)</f>
        <v>9</v>
      </c>
      <c r="N203" s="30">
        <f>IFERROR(__xludf.DUMMYFUNCTION("""COMPUTED_VALUE"""),10.0)</f>
        <v>10</v>
      </c>
      <c r="O203" s="30">
        <f>IFERROR(__xludf.DUMMYFUNCTION("""COMPUTED_VALUE"""),0.0)</f>
        <v>0</v>
      </c>
      <c r="P203" s="29">
        <f>IFERROR(__xludf.DUMMYFUNCTION("""COMPUTED_VALUE"""),0.0)</f>
        <v>0</v>
      </c>
      <c r="Q203" s="30">
        <f>IFERROR(__xludf.DUMMYFUNCTION("""COMPUTED_VALUE"""),10.0)</f>
        <v>10</v>
      </c>
      <c r="R203" s="30">
        <f>IFERROR(__xludf.DUMMYFUNCTION("""COMPUTED_VALUE"""),10.0)</f>
        <v>10</v>
      </c>
      <c r="S203" s="30">
        <f>IFERROR(__xludf.DUMMYFUNCTION("""COMPUTED_VALUE"""),2.0)</f>
        <v>2</v>
      </c>
      <c r="T203" s="31">
        <f>IFERROR(__xludf.DUMMYFUNCTION("""COMPUTED_VALUE"""),2.0)</f>
        <v>2</v>
      </c>
      <c r="U203" s="29">
        <f>IFERROR(__xludf.DUMMYFUNCTION("""COMPUTED_VALUE"""),2.0)</f>
        <v>2</v>
      </c>
      <c r="V203" s="30">
        <f>IFERROR(__xludf.DUMMYFUNCTION("""COMPUTED_VALUE"""),10.0)</f>
        <v>10</v>
      </c>
      <c r="W203" s="29">
        <f>IFERROR(__xludf.DUMMYFUNCTION("""COMPUTED_VALUE"""),0.0)</f>
        <v>0</v>
      </c>
      <c r="X203" s="30">
        <f>IFERROR(__xludf.DUMMYFUNCTION("""COMPUTED_VALUE"""),2.0)</f>
        <v>2</v>
      </c>
      <c r="Y203" s="30">
        <f>IFERROR(__xludf.DUMMYFUNCTION("""COMPUTED_VALUE"""),2.0)</f>
        <v>2</v>
      </c>
      <c r="Z203" s="35">
        <f>IFERROR(__xludf.DUMMYFUNCTION("""COMPUTED_VALUE"""),0.0)</f>
        <v>0</v>
      </c>
      <c r="AA203" s="30">
        <f>IFERROR(__xludf.DUMMYFUNCTION("""COMPUTED_VALUE"""),0.0)</f>
        <v>0</v>
      </c>
      <c r="AB203" s="30">
        <f>IFERROR(__xludf.DUMMYFUNCTION("""COMPUTED_VALUE"""),0.0)</f>
        <v>0</v>
      </c>
      <c r="AC203" s="34">
        <f>IFERROR(__xludf.DUMMYFUNCTION("""COMPUTED_VALUE"""),5.0)</f>
        <v>5</v>
      </c>
      <c r="AD203" s="29">
        <f>IFERROR(__xludf.DUMMYFUNCTION("""COMPUTED_VALUE"""),0.0)</f>
        <v>0</v>
      </c>
      <c r="AE203" s="35">
        <f>IFERROR(__xludf.DUMMYFUNCTION("""COMPUTED_VALUE"""),5.0)</f>
        <v>5</v>
      </c>
      <c r="AF203" s="30">
        <f>IFERROR(__xludf.DUMMYFUNCTION("""COMPUTED_VALUE"""),2.0)</f>
        <v>2</v>
      </c>
      <c r="AG203" s="30">
        <f>IFERROR(__xludf.DUMMYFUNCTION("""COMPUTED_VALUE"""),2.0)</f>
        <v>2</v>
      </c>
      <c r="AH203" s="30">
        <f>IFERROR(__xludf.DUMMYFUNCTION("""COMPUTED_VALUE"""),0.0)</f>
        <v>0</v>
      </c>
      <c r="AI203" s="34">
        <f>IFERROR(__xludf.DUMMYFUNCTION("""COMPUTED_VALUE"""),5.0)</f>
        <v>5</v>
      </c>
      <c r="AJ203" s="35">
        <f>IFERROR(__xludf.DUMMYFUNCTION("""COMPUTED_VALUE"""),0.0)</f>
        <v>0</v>
      </c>
      <c r="AK203" s="30">
        <f>IFERROR(__xludf.DUMMYFUNCTION("""COMPUTED_VALUE"""),2.0)</f>
        <v>2</v>
      </c>
      <c r="AL203" s="29">
        <f>IFERROR(__xludf.DUMMYFUNCTION("""COMPUTED_VALUE"""),2.0)</f>
        <v>2</v>
      </c>
      <c r="AM203" s="30">
        <f>IFERROR(__xludf.DUMMYFUNCTION("""COMPUTED_VALUE"""),10.0)</f>
        <v>10</v>
      </c>
      <c r="AN203" s="30">
        <f>IFERROR(__xludf.DUMMYFUNCTION("""COMPUTED_VALUE"""),0.0)</f>
        <v>0</v>
      </c>
      <c r="AO203" s="32">
        <f>IFERROR(__xludf.DUMMYFUNCTION("""COMPUTED_VALUE"""),0.0)</f>
        <v>0</v>
      </c>
      <c r="AP203" s="35">
        <f>IFERROR(__xludf.DUMMYFUNCTION("""COMPUTED_VALUE"""),0.0)</f>
        <v>0</v>
      </c>
      <c r="AQ203" s="35">
        <f>IFERROR(__xludf.DUMMYFUNCTION("""COMPUTED_VALUE"""),0.0)</f>
        <v>0</v>
      </c>
      <c r="AR203" s="30">
        <f>IFERROR(__xludf.DUMMYFUNCTION("""COMPUTED_VALUE"""),0.0)</f>
        <v>0</v>
      </c>
      <c r="AS203" s="29">
        <f>IFERROR(__xludf.DUMMYFUNCTION("""COMPUTED_VALUE"""),0.0)</f>
        <v>0</v>
      </c>
      <c r="AT203" s="29">
        <f>IFERROR(__xludf.DUMMYFUNCTION("""COMPUTED_VALUE"""),0.0)</f>
        <v>0</v>
      </c>
    </row>
    <row r="204">
      <c r="A204" s="33" t="str">
        <f>IFERROR(__xludf.DUMMYFUNCTION("""COMPUTED_VALUE"""),"Тарасенко Алексей")</f>
        <v>Тарасенко Алексей</v>
      </c>
      <c r="B204" s="29">
        <f>IFERROR(__xludf.DUMMYFUNCTION("""COMPUTED_VALUE"""),112.0)</f>
        <v>112</v>
      </c>
      <c r="C204" s="30">
        <f>IFERROR(__xludf.DUMMYFUNCTION("""COMPUTED_VALUE"""),24.0)</f>
        <v>24</v>
      </c>
      <c r="D204" s="30">
        <f>IFERROR(__xludf.DUMMYFUNCTION("""COMPUTED_VALUE"""),19.0)</f>
        <v>19</v>
      </c>
      <c r="E204" s="30">
        <f>IFERROR(__xludf.DUMMYFUNCTION("""COMPUTED_VALUE"""),35.0)</f>
        <v>35</v>
      </c>
      <c r="F204" s="29">
        <f>IFERROR(__xludf.DUMMYFUNCTION("""COMPUTED_VALUE"""),34.0)</f>
        <v>34</v>
      </c>
      <c r="G204" s="30">
        <f>IFERROR(__xludf.DUMMYFUNCTION("""COMPUTED_VALUE"""),20.0)</f>
        <v>20</v>
      </c>
      <c r="H204" s="30">
        <f>IFERROR(__xludf.DUMMYFUNCTION("""COMPUTED_VALUE"""),4.0)</f>
        <v>4</v>
      </c>
      <c r="I204" s="30">
        <f>IFERROR(__xludf.DUMMYFUNCTION("""COMPUTED_VALUE"""),12.0)</f>
        <v>12</v>
      </c>
      <c r="J204" s="30">
        <f>IFERROR(__xludf.DUMMYFUNCTION("""COMPUTED_VALUE"""),7.0)</f>
        <v>7</v>
      </c>
      <c r="K204" s="30">
        <f>IFERROR(__xludf.DUMMYFUNCTION("""COMPUTED_VALUE"""),7.0)</f>
        <v>7</v>
      </c>
      <c r="L204" s="30">
        <f>IFERROR(__xludf.DUMMYFUNCTION("""COMPUTED_VALUE"""),10.0)</f>
        <v>10</v>
      </c>
      <c r="M204" s="30">
        <f>IFERROR(__xludf.DUMMYFUNCTION("""COMPUTED_VALUE"""),18.0)</f>
        <v>18</v>
      </c>
      <c r="N204" s="30">
        <f>IFERROR(__xludf.DUMMYFUNCTION("""COMPUTED_VALUE"""),10.0)</f>
        <v>10</v>
      </c>
      <c r="O204" s="30">
        <f>IFERROR(__xludf.DUMMYFUNCTION("""COMPUTED_VALUE"""),2.0)</f>
        <v>2</v>
      </c>
      <c r="P204" s="29">
        <f>IFERROR(__xludf.DUMMYFUNCTION("""COMPUTED_VALUE"""),22.0)</f>
        <v>22</v>
      </c>
      <c r="Q204" s="30">
        <f>IFERROR(__xludf.DUMMYFUNCTION("""COMPUTED_VALUE"""),10.0)</f>
        <v>10</v>
      </c>
      <c r="R204" s="30">
        <f>IFERROR(__xludf.DUMMYFUNCTION("""COMPUTED_VALUE"""),10.0)</f>
        <v>10</v>
      </c>
      <c r="S204" s="30">
        <f>IFERROR(__xludf.DUMMYFUNCTION("""COMPUTED_VALUE"""),0.0)</f>
        <v>0</v>
      </c>
      <c r="T204" s="31">
        <f>IFERROR(__xludf.DUMMYFUNCTION("""COMPUTED_VALUE"""),2.0)</f>
        <v>2</v>
      </c>
      <c r="U204" s="29">
        <f>IFERROR(__xludf.DUMMYFUNCTION("""COMPUTED_VALUE"""),2.0)</f>
        <v>2</v>
      </c>
      <c r="V204" s="30">
        <f>IFERROR(__xludf.DUMMYFUNCTION("""COMPUTED_VALUE"""),10.0)</f>
        <v>10</v>
      </c>
      <c r="W204" s="29">
        <f>IFERROR(__xludf.DUMMYFUNCTION("""COMPUTED_VALUE"""),2.0)</f>
        <v>2</v>
      </c>
      <c r="X204" s="30">
        <f>IFERROR(__xludf.DUMMYFUNCTION("""COMPUTED_VALUE"""),0.0)</f>
        <v>0</v>
      </c>
      <c r="Y204" s="30">
        <f>IFERROR(__xludf.DUMMYFUNCTION("""COMPUTED_VALUE"""),0.0)</f>
        <v>0</v>
      </c>
      <c r="Z204" s="35">
        <f>IFERROR(__xludf.DUMMYFUNCTION("""COMPUTED_VALUE"""),7.0)</f>
        <v>7</v>
      </c>
      <c r="AA204" s="30">
        <f>IFERROR(__xludf.DUMMYFUNCTION("""COMPUTED_VALUE"""),0.0)</f>
        <v>0</v>
      </c>
      <c r="AB204" s="30">
        <f>IFERROR(__xludf.DUMMYFUNCTION("""COMPUTED_VALUE"""),0.0)</f>
        <v>0</v>
      </c>
      <c r="AC204" s="34">
        <f>IFERROR(__xludf.DUMMYFUNCTION("""COMPUTED_VALUE"""),5.0)</f>
        <v>5</v>
      </c>
      <c r="AD204" s="29">
        <f>IFERROR(__xludf.DUMMYFUNCTION("""COMPUTED_VALUE"""),2.0)</f>
        <v>2</v>
      </c>
      <c r="AE204" s="35">
        <f>IFERROR(__xludf.DUMMYFUNCTION("""COMPUTED_VALUE"""),5.0)</f>
        <v>5</v>
      </c>
      <c r="AF204" s="30">
        <f>IFERROR(__xludf.DUMMYFUNCTION("""COMPUTED_VALUE"""),2.0)</f>
        <v>2</v>
      </c>
      <c r="AG204" s="30">
        <f>IFERROR(__xludf.DUMMYFUNCTION("""COMPUTED_VALUE"""),1.0)</f>
        <v>1</v>
      </c>
      <c r="AH204" s="30">
        <f>IFERROR(__xludf.DUMMYFUNCTION("""COMPUTED_VALUE"""),2.0)</f>
        <v>2</v>
      </c>
      <c r="AI204" s="34">
        <f>IFERROR(__xludf.DUMMYFUNCTION("""COMPUTED_VALUE"""),5.0)</f>
        <v>5</v>
      </c>
      <c r="AJ204" s="35">
        <f>IFERROR(__xludf.DUMMYFUNCTION("""COMPUTED_VALUE"""),9.0)</f>
        <v>9</v>
      </c>
      <c r="AK204" s="30">
        <f>IFERROR(__xludf.DUMMYFUNCTION("""COMPUTED_VALUE"""),2.0)</f>
        <v>2</v>
      </c>
      <c r="AL204" s="29">
        <f>IFERROR(__xludf.DUMMYFUNCTION("""COMPUTED_VALUE"""),2.0)</f>
        <v>2</v>
      </c>
      <c r="AM204" s="30">
        <f>IFERROR(__xludf.DUMMYFUNCTION("""COMPUTED_VALUE"""),10.0)</f>
        <v>10</v>
      </c>
      <c r="AN204" s="30">
        <f>IFERROR(__xludf.DUMMYFUNCTION("""COMPUTED_VALUE"""),0.0)</f>
        <v>0</v>
      </c>
      <c r="AO204" s="32">
        <f>IFERROR(__xludf.DUMMYFUNCTION("""COMPUTED_VALUE"""),2.0)</f>
        <v>2</v>
      </c>
      <c r="AP204" s="35">
        <f>IFERROR(__xludf.DUMMYFUNCTION("""COMPUTED_VALUE"""),5.0)</f>
        <v>5</v>
      </c>
      <c r="AQ204" s="35">
        <f>IFERROR(__xludf.DUMMYFUNCTION("""COMPUTED_VALUE"""),17.0)</f>
        <v>17</v>
      </c>
      <c r="AR204" s="30">
        <f>IFERROR(__xludf.DUMMYFUNCTION("""COMPUTED_VALUE"""),0.0)</f>
        <v>0</v>
      </c>
      <c r="AS204" s="29">
        <f>IFERROR(__xludf.DUMMYFUNCTION("""COMPUTED_VALUE"""),0.0)</f>
        <v>0</v>
      </c>
      <c r="AT204" s="29">
        <f>IFERROR(__xludf.DUMMYFUNCTION("""COMPUTED_VALUE"""),0.0)</f>
        <v>0</v>
      </c>
    </row>
    <row r="205">
      <c r="A205" s="33" t="str">
        <f>IFERROR(__xludf.DUMMYFUNCTION("""COMPUTED_VALUE"""),"Кривобородова Нелли")</f>
        <v>Кривобородова Нелли</v>
      </c>
      <c r="B205" s="29">
        <f>IFERROR(__xludf.DUMMYFUNCTION("""COMPUTED_VALUE"""),119.0)</f>
        <v>119</v>
      </c>
      <c r="C205" s="30">
        <f>IFERROR(__xludf.DUMMYFUNCTION("""COMPUTED_VALUE"""),20.0)</f>
        <v>20</v>
      </c>
      <c r="D205" s="30">
        <f>IFERROR(__xludf.DUMMYFUNCTION("""COMPUTED_VALUE"""),13.0)</f>
        <v>13</v>
      </c>
      <c r="E205" s="30">
        <f>IFERROR(__xludf.DUMMYFUNCTION("""COMPUTED_VALUE"""),33.0)</f>
        <v>33</v>
      </c>
      <c r="F205" s="29">
        <f>IFERROR(__xludf.DUMMYFUNCTION("""COMPUTED_VALUE"""),53.0)</f>
        <v>53</v>
      </c>
      <c r="G205" s="30">
        <f>IFERROR(__xludf.DUMMYFUNCTION("""COMPUTED_VALUE"""),20.0)</f>
        <v>20</v>
      </c>
      <c r="H205" s="30">
        <f>IFERROR(__xludf.DUMMYFUNCTION("""COMPUTED_VALUE"""),0.0)</f>
        <v>0</v>
      </c>
      <c r="I205" s="30">
        <f>IFERROR(__xludf.DUMMYFUNCTION("""COMPUTED_VALUE"""),10.0)</f>
        <v>10</v>
      </c>
      <c r="J205" s="30">
        <f>IFERROR(__xludf.DUMMYFUNCTION("""COMPUTED_VALUE"""),3.0)</f>
        <v>3</v>
      </c>
      <c r="K205" s="30">
        <f>IFERROR(__xludf.DUMMYFUNCTION("""COMPUTED_VALUE"""),7.0)</f>
        <v>7</v>
      </c>
      <c r="L205" s="30">
        <f>IFERROR(__xludf.DUMMYFUNCTION("""COMPUTED_VALUE"""),12.0)</f>
        <v>12</v>
      </c>
      <c r="M205" s="30">
        <f>IFERROR(__xludf.DUMMYFUNCTION("""COMPUTED_VALUE"""),14.0)</f>
        <v>14</v>
      </c>
      <c r="N205" s="30">
        <f>IFERROR(__xludf.DUMMYFUNCTION("""COMPUTED_VALUE"""),12.0)</f>
        <v>12</v>
      </c>
      <c r="O205" s="30">
        <f>IFERROR(__xludf.DUMMYFUNCTION("""COMPUTED_VALUE"""),2.0)</f>
        <v>2</v>
      </c>
      <c r="P205" s="29">
        <f>IFERROR(__xludf.DUMMYFUNCTION("""COMPUTED_VALUE"""),39.0)</f>
        <v>39</v>
      </c>
      <c r="Q205" s="30">
        <f>IFERROR(__xludf.DUMMYFUNCTION("""COMPUTED_VALUE"""),10.0)</f>
        <v>10</v>
      </c>
      <c r="R205" s="30">
        <f>IFERROR(__xludf.DUMMYFUNCTION("""COMPUTED_VALUE"""),10.0)</f>
        <v>10</v>
      </c>
      <c r="S205" s="30">
        <f>IFERROR(__xludf.DUMMYFUNCTION("""COMPUTED_VALUE"""),0.0)</f>
        <v>0</v>
      </c>
      <c r="T205" s="31">
        <f>IFERROR(__xludf.DUMMYFUNCTION("""COMPUTED_VALUE"""),0.0)</f>
        <v>0</v>
      </c>
      <c r="U205" s="29">
        <f>IFERROR(__xludf.DUMMYFUNCTION("""COMPUTED_VALUE"""),0.0)</f>
        <v>0</v>
      </c>
      <c r="V205" s="30">
        <f>IFERROR(__xludf.DUMMYFUNCTION("""COMPUTED_VALUE"""),10.0)</f>
        <v>10</v>
      </c>
      <c r="W205" s="29">
        <f>IFERROR(__xludf.DUMMYFUNCTION("""COMPUTED_VALUE"""),0.0)</f>
        <v>0</v>
      </c>
      <c r="X205" s="30">
        <f>IFERROR(__xludf.DUMMYFUNCTION("""COMPUTED_VALUE"""),1.0)</f>
        <v>1</v>
      </c>
      <c r="Y205" s="30">
        <f>IFERROR(__xludf.DUMMYFUNCTION("""COMPUTED_VALUE"""),2.0)</f>
        <v>2</v>
      </c>
      <c r="Z205" s="35">
        <f>IFERROR(__xludf.DUMMYFUNCTION("""COMPUTED_VALUE"""),0.0)</f>
        <v>0</v>
      </c>
      <c r="AA205" s="30">
        <f>IFERROR(__xludf.DUMMYFUNCTION("""COMPUTED_VALUE"""),0.0)</f>
        <v>0</v>
      </c>
      <c r="AB205" s="30">
        <f>IFERROR(__xludf.DUMMYFUNCTION("""COMPUTED_VALUE"""),0.0)</f>
        <v>0</v>
      </c>
      <c r="AC205" s="34">
        <f>IFERROR(__xludf.DUMMYFUNCTION("""COMPUTED_VALUE"""),5.0)</f>
        <v>5</v>
      </c>
      <c r="AD205" s="29">
        <f>IFERROR(__xludf.DUMMYFUNCTION("""COMPUTED_VALUE"""),2.0)</f>
        <v>2</v>
      </c>
      <c r="AE205" s="35">
        <f>IFERROR(__xludf.DUMMYFUNCTION("""COMPUTED_VALUE"""),5.0)</f>
        <v>5</v>
      </c>
      <c r="AF205" s="30">
        <f>IFERROR(__xludf.DUMMYFUNCTION("""COMPUTED_VALUE"""),2.0)</f>
        <v>2</v>
      </c>
      <c r="AG205" s="30">
        <f>IFERROR(__xludf.DUMMYFUNCTION("""COMPUTED_VALUE"""),3.0)</f>
        <v>3</v>
      </c>
      <c r="AH205" s="30">
        <f>IFERROR(__xludf.DUMMYFUNCTION("""COMPUTED_VALUE"""),2.0)</f>
        <v>2</v>
      </c>
      <c r="AI205" s="34">
        <f>IFERROR(__xludf.DUMMYFUNCTION("""COMPUTED_VALUE"""),5.0)</f>
        <v>5</v>
      </c>
      <c r="AJ205" s="35">
        <f>IFERROR(__xludf.DUMMYFUNCTION("""COMPUTED_VALUE"""),5.0)</f>
        <v>5</v>
      </c>
      <c r="AK205" s="30">
        <f>IFERROR(__xludf.DUMMYFUNCTION("""COMPUTED_VALUE"""),2.0)</f>
        <v>2</v>
      </c>
      <c r="AL205" s="29">
        <f>IFERROR(__xludf.DUMMYFUNCTION("""COMPUTED_VALUE"""),2.0)</f>
        <v>2</v>
      </c>
      <c r="AM205" s="30">
        <f>IFERROR(__xludf.DUMMYFUNCTION("""COMPUTED_VALUE"""),10.0)</f>
        <v>10</v>
      </c>
      <c r="AN205" s="30">
        <f>IFERROR(__xludf.DUMMYFUNCTION("""COMPUTED_VALUE"""),2.0)</f>
        <v>2</v>
      </c>
      <c r="AO205" s="32">
        <f>IFERROR(__xludf.DUMMYFUNCTION("""COMPUTED_VALUE"""),2.0)</f>
        <v>2</v>
      </c>
      <c r="AP205" s="35">
        <f>IFERROR(__xludf.DUMMYFUNCTION("""COMPUTED_VALUE"""),5.0)</f>
        <v>5</v>
      </c>
      <c r="AQ205" s="35">
        <f>IFERROR(__xludf.DUMMYFUNCTION("""COMPUTED_VALUE"""),30.0)</f>
        <v>30</v>
      </c>
      <c r="AR205" s="30">
        <f>IFERROR(__xludf.DUMMYFUNCTION("""COMPUTED_VALUE"""),2.0)</f>
        <v>2</v>
      </c>
      <c r="AS205" s="29">
        <f>IFERROR(__xludf.DUMMYFUNCTION("""COMPUTED_VALUE"""),2.0)</f>
        <v>2</v>
      </c>
      <c r="AT205" s="29">
        <f>IFERROR(__xludf.DUMMYFUNCTION("""COMPUTED_VALUE"""),0.0)</f>
        <v>0</v>
      </c>
    </row>
    <row r="206">
      <c r="A206" s="33" t="str">
        <f>IFERROR(__xludf.DUMMYFUNCTION("""COMPUTED_VALUE"""),"Волкова Евгения")</f>
        <v>Волкова Евгения</v>
      </c>
      <c r="B206" s="29">
        <f>IFERROR(__xludf.DUMMYFUNCTION("""COMPUTED_VALUE"""),120.0)</f>
        <v>120</v>
      </c>
      <c r="C206" s="30">
        <f>IFERROR(__xludf.DUMMYFUNCTION("""COMPUTED_VALUE"""),26.0)</f>
        <v>26</v>
      </c>
      <c r="D206" s="30">
        <f>IFERROR(__xludf.DUMMYFUNCTION("""COMPUTED_VALUE"""),28.0)</f>
        <v>28</v>
      </c>
      <c r="E206" s="30">
        <f>IFERROR(__xludf.DUMMYFUNCTION("""COMPUTED_VALUE"""),24.0)</f>
        <v>24</v>
      </c>
      <c r="F206" s="29">
        <f>IFERROR(__xludf.DUMMYFUNCTION("""COMPUTED_VALUE"""),42.0)</f>
        <v>42</v>
      </c>
      <c r="G206" s="30">
        <f>IFERROR(__xludf.DUMMYFUNCTION("""COMPUTED_VALUE"""),22.0)</f>
        <v>22</v>
      </c>
      <c r="H206" s="30">
        <f>IFERROR(__xludf.DUMMYFUNCTION("""COMPUTED_VALUE"""),4.0)</f>
        <v>4</v>
      </c>
      <c r="I206" s="30">
        <f>IFERROR(__xludf.DUMMYFUNCTION("""COMPUTED_VALUE"""),12.0)</f>
        <v>12</v>
      </c>
      <c r="J206" s="30">
        <f>IFERROR(__xludf.DUMMYFUNCTION("""COMPUTED_VALUE"""),16.0)</f>
        <v>16</v>
      </c>
      <c r="K206" s="30">
        <f>IFERROR(__xludf.DUMMYFUNCTION("""COMPUTED_VALUE"""),7.0)</f>
        <v>7</v>
      </c>
      <c r="L206" s="30">
        <f>IFERROR(__xludf.DUMMYFUNCTION("""COMPUTED_VALUE"""),12.0)</f>
        <v>12</v>
      </c>
      <c r="M206" s="30">
        <f>IFERROR(__xludf.DUMMYFUNCTION("""COMPUTED_VALUE"""),5.0)</f>
        <v>5</v>
      </c>
      <c r="N206" s="30">
        <f>IFERROR(__xludf.DUMMYFUNCTION("""COMPUTED_VALUE"""),2.0)</f>
        <v>2</v>
      </c>
      <c r="O206" s="30">
        <f>IFERROR(__xludf.DUMMYFUNCTION("""COMPUTED_VALUE"""),2.0)</f>
        <v>2</v>
      </c>
      <c r="P206" s="29">
        <f>IFERROR(__xludf.DUMMYFUNCTION("""COMPUTED_VALUE"""),38.0)</f>
        <v>38</v>
      </c>
      <c r="Q206" s="30">
        <f>IFERROR(__xludf.DUMMYFUNCTION("""COMPUTED_VALUE"""),10.0)</f>
        <v>10</v>
      </c>
      <c r="R206" s="30">
        <f>IFERROR(__xludf.DUMMYFUNCTION("""COMPUTED_VALUE"""),10.0)</f>
        <v>10</v>
      </c>
      <c r="S206" s="30">
        <f>IFERROR(__xludf.DUMMYFUNCTION("""COMPUTED_VALUE"""),2.0)</f>
        <v>2</v>
      </c>
      <c r="T206" s="31">
        <f>IFERROR(__xludf.DUMMYFUNCTION("""COMPUTED_VALUE"""),2.0)</f>
        <v>2</v>
      </c>
      <c r="U206" s="29">
        <f>IFERROR(__xludf.DUMMYFUNCTION("""COMPUTED_VALUE"""),2.0)</f>
        <v>2</v>
      </c>
      <c r="V206" s="30">
        <f>IFERROR(__xludf.DUMMYFUNCTION("""COMPUTED_VALUE"""),10.0)</f>
        <v>10</v>
      </c>
      <c r="W206" s="29">
        <f>IFERROR(__xludf.DUMMYFUNCTION("""COMPUTED_VALUE"""),2.0)</f>
        <v>2</v>
      </c>
      <c r="X206" s="30">
        <f>IFERROR(__xludf.DUMMYFUNCTION("""COMPUTED_VALUE"""),2.0)</f>
        <v>2</v>
      </c>
      <c r="Y206" s="30">
        <f>IFERROR(__xludf.DUMMYFUNCTION("""COMPUTED_VALUE"""),3.0)</f>
        <v>3</v>
      </c>
      <c r="Z206" s="35">
        <f>IFERROR(__xludf.DUMMYFUNCTION("""COMPUTED_VALUE"""),7.0)</f>
        <v>7</v>
      </c>
      <c r="AA206" s="30">
        <f>IFERROR(__xludf.DUMMYFUNCTION("""COMPUTED_VALUE"""),2.0)</f>
        <v>2</v>
      </c>
      <c r="AB206" s="30">
        <f>IFERROR(__xludf.DUMMYFUNCTION("""COMPUTED_VALUE"""),2.0)</f>
        <v>2</v>
      </c>
      <c r="AC206" s="34">
        <f>IFERROR(__xludf.DUMMYFUNCTION("""COMPUTED_VALUE"""),5.0)</f>
        <v>5</v>
      </c>
      <c r="AD206" s="29">
        <f>IFERROR(__xludf.DUMMYFUNCTION("""COMPUTED_VALUE"""),2.0)</f>
        <v>2</v>
      </c>
      <c r="AE206" s="35">
        <f>IFERROR(__xludf.DUMMYFUNCTION("""COMPUTED_VALUE"""),5.0)</f>
        <v>5</v>
      </c>
      <c r="AF206" s="30">
        <f>IFERROR(__xludf.DUMMYFUNCTION("""COMPUTED_VALUE"""),2.0)</f>
        <v>2</v>
      </c>
      <c r="AG206" s="30">
        <f>IFERROR(__xludf.DUMMYFUNCTION("""COMPUTED_VALUE"""),3.0)</f>
        <v>3</v>
      </c>
      <c r="AH206" s="30">
        <f>IFERROR(__xludf.DUMMYFUNCTION("""COMPUTED_VALUE"""),2.0)</f>
        <v>2</v>
      </c>
      <c r="AI206" s="34">
        <f>IFERROR(__xludf.DUMMYFUNCTION("""COMPUTED_VALUE"""),5.0)</f>
        <v>5</v>
      </c>
      <c r="AJ206" s="35">
        <f>IFERROR(__xludf.DUMMYFUNCTION("""COMPUTED_VALUE"""),0.0)</f>
        <v>0</v>
      </c>
      <c r="AK206" s="30">
        <f>IFERROR(__xludf.DUMMYFUNCTION("""COMPUTED_VALUE"""),0.0)</f>
        <v>0</v>
      </c>
      <c r="AL206" s="29">
        <f>IFERROR(__xludf.DUMMYFUNCTION("""COMPUTED_VALUE"""),0.0)</f>
        <v>0</v>
      </c>
      <c r="AM206" s="30">
        <f>IFERROR(__xludf.DUMMYFUNCTION("""COMPUTED_VALUE"""),0.0)</f>
        <v>0</v>
      </c>
      <c r="AN206" s="30">
        <f>IFERROR(__xludf.DUMMYFUNCTION("""COMPUTED_VALUE"""),2.0)</f>
        <v>2</v>
      </c>
      <c r="AO206" s="32">
        <f>IFERROR(__xludf.DUMMYFUNCTION("""COMPUTED_VALUE"""),2.0)</f>
        <v>2</v>
      </c>
      <c r="AP206" s="35">
        <f>IFERROR(__xludf.DUMMYFUNCTION("""COMPUTED_VALUE"""),5.0)</f>
        <v>5</v>
      </c>
      <c r="AQ206" s="35">
        <f>IFERROR(__xludf.DUMMYFUNCTION("""COMPUTED_VALUE"""),29.0)</f>
        <v>29</v>
      </c>
      <c r="AR206" s="30">
        <f>IFERROR(__xludf.DUMMYFUNCTION("""COMPUTED_VALUE"""),2.0)</f>
        <v>2</v>
      </c>
      <c r="AS206" s="29">
        <f>IFERROR(__xludf.DUMMYFUNCTION("""COMPUTED_VALUE"""),2.0)</f>
        <v>2</v>
      </c>
      <c r="AT206" s="29">
        <f>IFERROR(__xludf.DUMMYFUNCTION("""COMPUTED_VALUE"""),0.0)</f>
        <v>0</v>
      </c>
    </row>
    <row r="207">
      <c r="A207" s="33" t="str">
        <f>IFERROR(__xludf.DUMMYFUNCTION("""COMPUTED_VALUE"""),"Круглова Оксана")</f>
        <v>Круглова Оксана</v>
      </c>
      <c r="B207" s="29">
        <f>IFERROR(__xludf.DUMMYFUNCTION("""COMPUTED_VALUE"""),103.0)</f>
        <v>103</v>
      </c>
      <c r="C207" s="30">
        <f>IFERROR(__xludf.DUMMYFUNCTION("""COMPUTED_VALUE"""),24.0)</f>
        <v>24</v>
      </c>
      <c r="D207" s="30">
        <f>IFERROR(__xludf.DUMMYFUNCTION("""COMPUTED_VALUE"""),23.0)</f>
        <v>23</v>
      </c>
      <c r="E207" s="30">
        <f>IFERROR(__xludf.DUMMYFUNCTION("""COMPUTED_VALUE"""),26.0)</f>
        <v>26</v>
      </c>
      <c r="F207" s="29">
        <f>IFERROR(__xludf.DUMMYFUNCTION("""COMPUTED_VALUE"""),30.0)</f>
        <v>30</v>
      </c>
      <c r="G207" s="30">
        <f>IFERROR(__xludf.DUMMYFUNCTION("""COMPUTED_VALUE"""),22.0)</f>
        <v>22</v>
      </c>
      <c r="H207" s="30">
        <f>IFERROR(__xludf.DUMMYFUNCTION("""COMPUTED_VALUE"""),2.0)</f>
        <v>2</v>
      </c>
      <c r="I207" s="30">
        <f>IFERROR(__xludf.DUMMYFUNCTION("""COMPUTED_VALUE"""),12.0)</f>
        <v>12</v>
      </c>
      <c r="J207" s="30">
        <f>IFERROR(__xludf.DUMMYFUNCTION("""COMPUTED_VALUE"""),11.0)</f>
        <v>11</v>
      </c>
      <c r="K207" s="30">
        <f>IFERROR(__xludf.DUMMYFUNCTION("""COMPUTED_VALUE"""),5.0)</f>
        <v>5</v>
      </c>
      <c r="L207" s="30">
        <f>IFERROR(__xludf.DUMMYFUNCTION("""COMPUTED_VALUE"""),7.0)</f>
        <v>7</v>
      </c>
      <c r="M207" s="30">
        <f>IFERROR(__xludf.DUMMYFUNCTION("""COMPUTED_VALUE"""),14.0)</f>
        <v>14</v>
      </c>
      <c r="N207" s="30">
        <f>IFERROR(__xludf.DUMMYFUNCTION("""COMPUTED_VALUE"""),0.0)</f>
        <v>0</v>
      </c>
      <c r="O207" s="30">
        <f>IFERROR(__xludf.DUMMYFUNCTION("""COMPUTED_VALUE"""),2.0)</f>
        <v>2</v>
      </c>
      <c r="P207" s="29">
        <f>IFERROR(__xludf.DUMMYFUNCTION("""COMPUTED_VALUE"""),28.0)</f>
        <v>28</v>
      </c>
      <c r="Q207" s="30">
        <f>IFERROR(__xludf.DUMMYFUNCTION("""COMPUTED_VALUE"""),10.0)</f>
        <v>10</v>
      </c>
      <c r="R207" s="30">
        <f>IFERROR(__xludf.DUMMYFUNCTION("""COMPUTED_VALUE"""),10.0)</f>
        <v>10</v>
      </c>
      <c r="S207" s="30">
        <f>IFERROR(__xludf.DUMMYFUNCTION("""COMPUTED_VALUE"""),2.0)</f>
        <v>2</v>
      </c>
      <c r="T207" s="31">
        <f>IFERROR(__xludf.DUMMYFUNCTION("""COMPUTED_VALUE"""),2.0)</f>
        <v>2</v>
      </c>
      <c r="U207" s="29">
        <f>IFERROR(__xludf.DUMMYFUNCTION("""COMPUTED_VALUE"""),0.0)</f>
        <v>0</v>
      </c>
      <c r="V207" s="30">
        <f>IFERROR(__xludf.DUMMYFUNCTION("""COMPUTED_VALUE"""),10.0)</f>
        <v>10</v>
      </c>
      <c r="W207" s="29">
        <f>IFERROR(__xludf.DUMMYFUNCTION("""COMPUTED_VALUE"""),2.0)</f>
        <v>2</v>
      </c>
      <c r="X207" s="30">
        <f>IFERROR(__xludf.DUMMYFUNCTION("""COMPUTED_VALUE"""),2.0)</f>
        <v>2</v>
      </c>
      <c r="Y207" s="30">
        <f>IFERROR(__xludf.DUMMYFUNCTION("""COMPUTED_VALUE"""),2.0)</f>
        <v>2</v>
      </c>
      <c r="Z207" s="35">
        <f>IFERROR(__xludf.DUMMYFUNCTION("""COMPUTED_VALUE"""),7.0)</f>
        <v>7</v>
      </c>
      <c r="AA207" s="30">
        <f>IFERROR(__xludf.DUMMYFUNCTION("""COMPUTED_VALUE"""),0.0)</f>
        <v>0</v>
      </c>
      <c r="AB207" s="30">
        <f>IFERROR(__xludf.DUMMYFUNCTION("""COMPUTED_VALUE"""),0.0)</f>
        <v>0</v>
      </c>
      <c r="AC207" s="34">
        <f>IFERROR(__xludf.DUMMYFUNCTION("""COMPUTED_VALUE"""),5.0)</f>
        <v>5</v>
      </c>
      <c r="AD207" s="29">
        <f>IFERROR(__xludf.DUMMYFUNCTION("""COMPUTED_VALUE"""),0.0)</f>
        <v>0</v>
      </c>
      <c r="AE207" s="35">
        <f>IFERROR(__xludf.DUMMYFUNCTION("""COMPUTED_VALUE"""),5.0)</f>
        <v>5</v>
      </c>
      <c r="AF207" s="30">
        <f>IFERROR(__xludf.DUMMYFUNCTION("""COMPUTED_VALUE"""),0.0)</f>
        <v>0</v>
      </c>
      <c r="AG207" s="30">
        <f>IFERROR(__xludf.DUMMYFUNCTION("""COMPUTED_VALUE"""),0.0)</f>
        <v>0</v>
      </c>
      <c r="AH207" s="30">
        <f>IFERROR(__xludf.DUMMYFUNCTION("""COMPUTED_VALUE"""),2.0)</f>
        <v>2</v>
      </c>
      <c r="AI207" s="34">
        <f>IFERROR(__xludf.DUMMYFUNCTION("""COMPUTED_VALUE"""),5.0)</f>
        <v>5</v>
      </c>
      <c r="AJ207" s="35">
        <f>IFERROR(__xludf.DUMMYFUNCTION("""COMPUTED_VALUE"""),5.0)</f>
        <v>5</v>
      </c>
      <c r="AK207" s="30">
        <f>IFERROR(__xludf.DUMMYFUNCTION("""COMPUTED_VALUE"""),2.0)</f>
        <v>2</v>
      </c>
      <c r="AL207" s="29">
        <f>IFERROR(__xludf.DUMMYFUNCTION("""COMPUTED_VALUE"""),2.0)</f>
        <v>2</v>
      </c>
      <c r="AM207" s="30">
        <f>IFERROR(__xludf.DUMMYFUNCTION("""COMPUTED_VALUE"""),0.0)</f>
        <v>0</v>
      </c>
      <c r="AN207" s="30">
        <f>IFERROR(__xludf.DUMMYFUNCTION("""COMPUTED_VALUE"""),0.0)</f>
        <v>0</v>
      </c>
      <c r="AO207" s="32">
        <f>IFERROR(__xludf.DUMMYFUNCTION("""COMPUTED_VALUE"""),2.0)</f>
        <v>2</v>
      </c>
      <c r="AP207" s="35">
        <f>IFERROR(__xludf.DUMMYFUNCTION("""COMPUTED_VALUE"""),5.0)</f>
        <v>5</v>
      </c>
      <c r="AQ207" s="35">
        <f>IFERROR(__xludf.DUMMYFUNCTION("""COMPUTED_VALUE"""),19.0)</f>
        <v>19</v>
      </c>
      <c r="AR207" s="30">
        <f>IFERROR(__xludf.DUMMYFUNCTION("""COMPUTED_VALUE"""),2.0)</f>
        <v>2</v>
      </c>
      <c r="AS207" s="29">
        <f>IFERROR(__xludf.DUMMYFUNCTION("""COMPUTED_VALUE"""),2.0)</f>
        <v>2</v>
      </c>
      <c r="AT207" s="29">
        <f>IFERROR(__xludf.DUMMYFUNCTION("""COMPUTED_VALUE"""),0.0)</f>
        <v>0</v>
      </c>
    </row>
    <row r="208">
      <c r="A208" s="33" t="str">
        <f>IFERROR(__xludf.DUMMYFUNCTION("""COMPUTED_VALUE"""),"Заколодкина Наталья")</f>
        <v>Заколодкина Наталья</v>
      </c>
      <c r="B208" s="29">
        <f>IFERROR(__xludf.DUMMYFUNCTION("""COMPUTED_VALUE"""),132.0)</f>
        <v>132</v>
      </c>
      <c r="C208" s="30">
        <f>IFERROR(__xludf.DUMMYFUNCTION("""COMPUTED_VALUE"""),26.0)</f>
        <v>26</v>
      </c>
      <c r="D208" s="30">
        <f>IFERROR(__xludf.DUMMYFUNCTION("""COMPUTED_VALUE"""),22.0)</f>
        <v>22</v>
      </c>
      <c r="E208" s="30">
        <f>IFERROR(__xludf.DUMMYFUNCTION("""COMPUTED_VALUE"""),36.0)</f>
        <v>36</v>
      </c>
      <c r="F208" s="29">
        <f>IFERROR(__xludf.DUMMYFUNCTION("""COMPUTED_VALUE"""),48.0)</f>
        <v>48</v>
      </c>
      <c r="G208" s="30">
        <f>IFERROR(__xludf.DUMMYFUNCTION("""COMPUTED_VALUE"""),22.0)</f>
        <v>22</v>
      </c>
      <c r="H208" s="30">
        <f>IFERROR(__xludf.DUMMYFUNCTION("""COMPUTED_VALUE"""),4.0)</f>
        <v>4</v>
      </c>
      <c r="I208" s="30">
        <f>IFERROR(__xludf.DUMMYFUNCTION("""COMPUTED_VALUE"""),12.0)</f>
        <v>12</v>
      </c>
      <c r="J208" s="30">
        <f>IFERROR(__xludf.DUMMYFUNCTION("""COMPUTED_VALUE"""),10.0)</f>
        <v>10</v>
      </c>
      <c r="K208" s="30">
        <f>IFERROR(__xludf.DUMMYFUNCTION("""COMPUTED_VALUE"""),7.0)</f>
        <v>7</v>
      </c>
      <c r="L208" s="30">
        <f>IFERROR(__xludf.DUMMYFUNCTION("""COMPUTED_VALUE"""),10.0)</f>
        <v>10</v>
      </c>
      <c r="M208" s="30">
        <f>IFERROR(__xludf.DUMMYFUNCTION("""COMPUTED_VALUE"""),19.0)</f>
        <v>19</v>
      </c>
      <c r="N208" s="30">
        <f>IFERROR(__xludf.DUMMYFUNCTION("""COMPUTED_VALUE"""),12.0)</f>
        <v>12</v>
      </c>
      <c r="O208" s="30">
        <f>IFERROR(__xludf.DUMMYFUNCTION("""COMPUTED_VALUE"""),2.0)</f>
        <v>2</v>
      </c>
      <c r="P208" s="29">
        <f>IFERROR(__xludf.DUMMYFUNCTION("""COMPUTED_VALUE"""),34.0)</f>
        <v>34</v>
      </c>
      <c r="Q208" s="30">
        <f>IFERROR(__xludf.DUMMYFUNCTION("""COMPUTED_VALUE"""),10.0)</f>
        <v>10</v>
      </c>
      <c r="R208" s="30">
        <f>IFERROR(__xludf.DUMMYFUNCTION("""COMPUTED_VALUE"""),10.0)</f>
        <v>10</v>
      </c>
      <c r="S208" s="30">
        <f>IFERROR(__xludf.DUMMYFUNCTION("""COMPUTED_VALUE"""),2.0)</f>
        <v>2</v>
      </c>
      <c r="T208" s="31">
        <f>IFERROR(__xludf.DUMMYFUNCTION("""COMPUTED_VALUE"""),2.0)</f>
        <v>2</v>
      </c>
      <c r="U208" s="29">
        <f>IFERROR(__xludf.DUMMYFUNCTION("""COMPUTED_VALUE"""),2.0)</f>
        <v>2</v>
      </c>
      <c r="V208" s="30">
        <f>IFERROR(__xludf.DUMMYFUNCTION("""COMPUTED_VALUE"""),10.0)</f>
        <v>10</v>
      </c>
      <c r="W208" s="29">
        <f>IFERROR(__xludf.DUMMYFUNCTION("""COMPUTED_VALUE"""),2.0)</f>
        <v>2</v>
      </c>
      <c r="X208" s="30">
        <f>IFERROR(__xludf.DUMMYFUNCTION("""COMPUTED_VALUE"""),0.0)</f>
        <v>0</v>
      </c>
      <c r="Y208" s="30">
        <f>IFERROR(__xludf.DUMMYFUNCTION("""COMPUTED_VALUE"""),0.0)</f>
        <v>0</v>
      </c>
      <c r="Z208" s="35">
        <f>IFERROR(__xludf.DUMMYFUNCTION("""COMPUTED_VALUE"""),6.0)</f>
        <v>6</v>
      </c>
      <c r="AA208" s="30">
        <f>IFERROR(__xludf.DUMMYFUNCTION("""COMPUTED_VALUE"""),2.0)</f>
        <v>2</v>
      </c>
      <c r="AB208" s="30">
        <f>IFERROR(__xludf.DUMMYFUNCTION("""COMPUTED_VALUE"""),2.0)</f>
        <v>2</v>
      </c>
      <c r="AC208" s="34">
        <f>IFERROR(__xludf.DUMMYFUNCTION("""COMPUTED_VALUE"""),5.0)</f>
        <v>5</v>
      </c>
      <c r="AD208" s="29">
        <f>IFERROR(__xludf.DUMMYFUNCTION("""COMPUTED_VALUE"""),2.0)</f>
        <v>2</v>
      </c>
      <c r="AE208" s="35">
        <f>IFERROR(__xludf.DUMMYFUNCTION("""COMPUTED_VALUE"""),5.0)</f>
        <v>5</v>
      </c>
      <c r="AF208" s="30">
        <f>IFERROR(__xludf.DUMMYFUNCTION("""COMPUTED_VALUE"""),2.0)</f>
        <v>2</v>
      </c>
      <c r="AG208" s="30">
        <f>IFERROR(__xludf.DUMMYFUNCTION("""COMPUTED_VALUE"""),1.0)</f>
        <v>1</v>
      </c>
      <c r="AH208" s="30">
        <f>IFERROR(__xludf.DUMMYFUNCTION("""COMPUTED_VALUE"""),2.0)</f>
        <v>2</v>
      </c>
      <c r="AI208" s="34">
        <f>IFERROR(__xludf.DUMMYFUNCTION("""COMPUTED_VALUE"""),5.0)</f>
        <v>5</v>
      </c>
      <c r="AJ208" s="35">
        <f>IFERROR(__xludf.DUMMYFUNCTION("""COMPUTED_VALUE"""),10.0)</f>
        <v>10</v>
      </c>
      <c r="AK208" s="30">
        <f>IFERROR(__xludf.DUMMYFUNCTION("""COMPUTED_VALUE"""),2.0)</f>
        <v>2</v>
      </c>
      <c r="AL208" s="29">
        <f>IFERROR(__xludf.DUMMYFUNCTION("""COMPUTED_VALUE"""),2.0)</f>
        <v>2</v>
      </c>
      <c r="AM208" s="30">
        <f>IFERROR(__xludf.DUMMYFUNCTION("""COMPUTED_VALUE"""),10.0)</f>
        <v>10</v>
      </c>
      <c r="AN208" s="30">
        <f>IFERROR(__xludf.DUMMYFUNCTION("""COMPUTED_VALUE"""),2.0)</f>
        <v>2</v>
      </c>
      <c r="AO208" s="32">
        <f>IFERROR(__xludf.DUMMYFUNCTION("""COMPUTED_VALUE"""),2.0)</f>
        <v>2</v>
      </c>
      <c r="AP208" s="35">
        <f>IFERROR(__xludf.DUMMYFUNCTION("""COMPUTED_VALUE"""),0.0)</f>
        <v>0</v>
      </c>
      <c r="AQ208" s="35">
        <f>IFERROR(__xludf.DUMMYFUNCTION("""COMPUTED_VALUE"""),30.0)</f>
        <v>30</v>
      </c>
      <c r="AR208" s="30">
        <f>IFERROR(__xludf.DUMMYFUNCTION("""COMPUTED_VALUE"""),2.0)</f>
        <v>2</v>
      </c>
      <c r="AS208" s="29">
        <f>IFERROR(__xludf.DUMMYFUNCTION("""COMPUTED_VALUE"""),2.0)</f>
        <v>2</v>
      </c>
      <c r="AT208" s="29">
        <f>IFERROR(__xludf.DUMMYFUNCTION("""COMPUTED_VALUE"""),0.0)</f>
        <v>0</v>
      </c>
    </row>
    <row r="209">
      <c r="A209" s="33" t="str">
        <f>IFERROR(__xludf.DUMMYFUNCTION("""COMPUTED_VALUE"""),"Волкова Мариза")</f>
        <v>Волкова Мариза</v>
      </c>
      <c r="B209" s="29">
        <f>IFERROR(__xludf.DUMMYFUNCTION("""COMPUTED_VALUE"""),115.0)</f>
        <v>115</v>
      </c>
      <c r="C209" s="30">
        <f>IFERROR(__xludf.DUMMYFUNCTION("""COMPUTED_VALUE"""),26.0)</f>
        <v>26</v>
      </c>
      <c r="D209" s="30">
        <f>IFERROR(__xludf.DUMMYFUNCTION("""COMPUTED_VALUE"""),22.0)</f>
        <v>22</v>
      </c>
      <c r="E209" s="30">
        <f>IFERROR(__xludf.DUMMYFUNCTION("""COMPUTED_VALUE"""),17.0)</f>
        <v>17</v>
      </c>
      <c r="F209" s="29">
        <f>IFERROR(__xludf.DUMMYFUNCTION("""COMPUTED_VALUE"""),50.0)</f>
        <v>50</v>
      </c>
      <c r="G209" s="30">
        <f>IFERROR(__xludf.DUMMYFUNCTION("""COMPUTED_VALUE"""),22.0)</f>
        <v>22</v>
      </c>
      <c r="H209" s="30">
        <f>IFERROR(__xludf.DUMMYFUNCTION("""COMPUTED_VALUE"""),4.0)</f>
        <v>4</v>
      </c>
      <c r="I209" s="30">
        <f>IFERROR(__xludf.DUMMYFUNCTION("""COMPUTED_VALUE"""),12.0)</f>
        <v>12</v>
      </c>
      <c r="J209" s="30">
        <f>IFERROR(__xludf.DUMMYFUNCTION("""COMPUTED_VALUE"""),10.0)</f>
        <v>10</v>
      </c>
      <c r="K209" s="30">
        <f>IFERROR(__xludf.DUMMYFUNCTION("""COMPUTED_VALUE"""),2.0)</f>
        <v>2</v>
      </c>
      <c r="L209" s="30">
        <f>IFERROR(__xludf.DUMMYFUNCTION("""COMPUTED_VALUE"""),10.0)</f>
        <v>10</v>
      </c>
      <c r="M209" s="30">
        <f>IFERROR(__xludf.DUMMYFUNCTION("""COMPUTED_VALUE"""),5.0)</f>
        <v>5</v>
      </c>
      <c r="N209" s="30">
        <f>IFERROR(__xludf.DUMMYFUNCTION("""COMPUTED_VALUE"""),10.0)</f>
        <v>10</v>
      </c>
      <c r="O209" s="30">
        <f>IFERROR(__xludf.DUMMYFUNCTION("""COMPUTED_VALUE"""),2.0)</f>
        <v>2</v>
      </c>
      <c r="P209" s="29">
        <f>IFERROR(__xludf.DUMMYFUNCTION("""COMPUTED_VALUE"""),38.0)</f>
        <v>38</v>
      </c>
      <c r="Q209" s="30">
        <f>IFERROR(__xludf.DUMMYFUNCTION("""COMPUTED_VALUE"""),10.0)</f>
        <v>10</v>
      </c>
      <c r="R209" s="30">
        <f>IFERROR(__xludf.DUMMYFUNCTION("""COMPUTED_VALUE"""),10.0)</f>
        <v>10</v>
      </c>
      <c r="S209" s="30">
        <f>IFERROR(__xludf.DUMMYFUNCTION("""COMPUTED_VALUE"""),2.0)</f>
        <v>2</v>
      </c>
      <c r="T209" s="31">
        <f>IFERROR(__xludf.DUMMYFUNCTION("""COMPUTED_VALUE"""),2.0)</f>
        <v>2</v>
      </c>
      <c r="U209" s="29">
        <f>IFERROR(__xludf.DUMMYFUNCTION("""COMPUTED_VALUE"""),2.0)</f>
        <v>2</v>
      </c>
      <c r="V209" s="30">
        <f>IFERROR(__xludf.DUMMYFUNCTION("""COMPUTED_VALUE"""),10.0)</f>
        <v>10</v>
      </c>
      <c r="W209" s="29">
        <f>IFERROR(__xludf.DUMMYFUNCTION("""COMPUTED_VALUE"""),2.0)</f>
        <v>2</v>
      </c>
      <c r="X209" s="30">
        <f>IFERROR(__xludf.DUMMYFUNCTION("""COMPUTED_VALUE"""),2.0)</f>
        <v>2</v>
      </c>
      <c r="Y209" s="30">
        <f>IFERROR(__xludf.DUMMYFUNCTION("""COMPUTED_VALUE"""),3.0)</f>
        <v>3</v>
      </c>
      <c r="Z209" s="35">
        <f>IFERROR(__xludf.DUMMYFUNCTION("""COMPUTED_VALUE"""),1.0)</f>
        <v>1</v>
      </c>
      <c r="AA209" s="30">
        <f>IFERROR(__xludf.DUMMYFUNCTION("""COMPUTED_VALUE"""),2.0)</f>
        <v>2</v>
      </c>
      <c r="AB209" s="30">
        <f>IFERROR(__xludf.DUMMYFUNCTION("""COMPUTED_VALUE"""),2.0)</f>
        <v>2</v>
      </c>
      <c r="AC209" s="34">
        <f>IFERROR(__xludf.DUMMYFUNCTION("""COMPUTED_VALUE"""),0.0)</f>
        <v>0</v>
      </c>
      <c r="AD209" s="29">
        <f>IFERROR(__xludf.DUMMYFUNCTION("""COMPUTED_VALUE"""),2.0)</f>
        <v>2</v>
      </c>
      <c r="AE209" s="35">
        <f>IFERROR(__xludf.DUMMYFUNCTION("""COMPUTED_VALUE"""),5.0)</f>
        <v>5</v>
      </c>
      <c r="AF209" s="30">
        <f>IFERROR(__xludf.DUMMYFUNCTION("""COMPUTED_VALUE"""),2.0)</f>
        <v>2</v>
      </c>
      <c r="AG209" s="30">
        <f>IFERROR(__xludf.DUMMYFUNCTION("""COMPUTED_VALUE"""),3.0)</f>
        <v>3</v>
      </c>
      <c r="AH209" s="30">
        <f>IFERROR(__xludf.DUMMYFUNCTION("""COMPUTED_VALUE"""),0.0)</f>
        <v>0</v>
      </c>
      <c r="AI209" s="34">
        <f>IFERROR(__xludf.DUMMYFUNCTION("""COMPUTED_VALUE"""),5.0)</f>
        <v>5</v>
      </c>
      <c r="AJ209" s="35">
        <f>IFERROR(__xludf.DUMMYFUNCTION("""COMPUTED_VALUE"""),0.0)</f>
        <v>0</v>
      </c>
      <c r="AK209" s="30">
        <f>IFERROR(__xludf.DUMMYFUNCTION("""COMPUTED_VALUE"""),0.0)</f>
        <v>0</v>
      </c>
      <c r="AL209" s="29">
        <f>IFERROR(__xludf.DUMMYFUNCTION("""COMPUTED_VALUE"""),0.0)</f>
        <v>0</v>
      </c>
      <c r="AM209" s="30">
        <f>IFERROR(__xludf.DUMMYFUNCTION("""COMPUTED_VALUE"""),10.0)</f>
        <v>10</v>
      </c>
      <c r="AN209" s="30">
        <f>IFERROR(__xludf.DUMMYFUNCTION("""COMPUTED_VALUE"""),0.0)</f>
        <v>0</v>
      </c>
      <c r="AO209" s="32">
        <f>IFERROR(__xludf.DUMMYFUNCTION("""COMPUTED_VALUE"""),2.0)</f>
        <v>2</v>
      </c>
      <c r="AP209" s="35">
        <f>IFERROR(__xludf.DUMMYFUNCTION("""COMPUTED_VALUE"""),0.0)</f>
        <v>0</v>
      </c>
      <c r="AQ209" s="35">
        <f>IFERROR(__xludf.DUMMYFUNCTION("""COMPUTED_VALUE"""),34.0)</f>
        <v>34</v>
      </c>
      <c r="AR209" s="30">
        <f>IFERROR(__xludf.DUMMYFUNCTION("""COMPUTED_VALUE"""),2.0)</f>
        <v>2</v>
      </c>
      <c r="AS209" s="29">
        <f>IFERROR(__xludf.DUMMYFUNCTION("""COMPUTED_VALUE"""),2.0)</f>
        <v>2</v>
      </c>
      <c r="AT209" s="29">
        <f>IFERROR(__xludf.DUMMYFUNCTION("""COMPUTED_VALUE"""),0.0)</f>
        <v>0</v>
      </c>
    </row>
    <row r="210">
      <c r="A210" s="33" t="str">
        <f>IFERROR(__xludf.DUMMYFUNCTION("""COMPUTED_VALUE"""),"Старцев Роман")</f>
        <v>Старцев Роман</v>
      </c>
      <c r="B210" s="29">
        <f>IFERROR(__xludf.DUMMYFUNCTION("""COMPUTED_VALUE"""),139.0)</f>
        <v>139</v>
      </c>
      <c r="C210" s="30">
        <f>IFERROR(__xludf.DUMMYFUNCTION("""COMPUTED_VALUE"""),26.0)</f>
        <v>26</v>
      </c>
      <c r="D210" s="30">
        <f>IFERROR(__xludf.DUMMYFUNCTION("""COMPUTED_VALUE"""),21.0)</f>
        <v>21</v>
      </c>
      <c r="E210" s="30">
        <f>IFERROR(__xludf.DUMMYFUNCTION("""COMPUTED_VALUE"""),38.0)</f>
        <v>38</v>
      </c>
      <c r="F210" s="29">
        <f>IFERROR(__xludf.DUMMYFUNCTION("""COMPUTED_VALUE"""),54.0)</f>
        <v>54</v>
      </c>
      <c r="G210" s="30">
        <f>IFERROR(__xludf.DUMMYFUNCTION("""COMPUTED_VALUE"""),22.0)</f>
        <v>22</v>
      </c>
      <c r="H210" s="30">
        <f>IFERROR(__xludf.DUMMYFUNCTION("""COMPUTED_VALUE"""),4.0)</f>
        <v>4</v>
      </c>
      <c r="I210" s="30">
        <f>IFERROR(__xludf.DUMMYFUNCTION("""COMPUTED_VALUE"""),12.0)</f>
        <v>12</v>
      </c>
      <c r="J210" s="30">
        <f>IFERROR(__xludf.DUMMYFUNCTION("""COMPUTED_VALUE"""),9.0)</f>
        <v>9</v>
      </c>
      <c r="K210" s="30">
        <f>IFERROR(__xludf.DUMMYFUNCTION("""COMPUTED_VALUE"""),7.0)</f>
        <v>7</v>
      </c>
      <c r="L210" s="30">
        <f>IFERROR(__xludf.DUMMYFUNCTION("""COMPUTED_VALUE"""),12.0)</f>
        <v>12</v>
      </c>
      <c r="M210" s="30">
        <f>IFERROR(__xludf.DUMMYFUNCTION("""COMPUTED_VALUE"""),19.0)</f>
        <v>19</v>
      </c>
      <c r="N210" s="30">
        <f>IFERROR(__xludf.DUMMYFUNCTION("""COMPUTED_VALUE"""),12.0)</f>
        <v>12</v>
      </c>
      <c r="O210" s="30">
        <f>IFERROR(__xludf.DUMMYFUNCTION("""COMPUTED_VALUE"""),2.0)</f>
        <v>2</v>
      </c>
      <c r="P210" s="29">
        <f>IFERROR(__xludf.DUMMYFUNCTION("""COMPUTED_VALUE"""),40.0)</f>
        <v>40</v>
      </c>
      <c r="Q210" s="30">
        <f>IFERROR(__xludf.DUMMYFUNCTION("""COMPUTED_VALUE"""),10.0)</f>
        <v>10</v>
      </c>
      <c r="R210" s="30">
        <f>IFERROR(__xludf.DUMMYFUNCTION("""COMPUTED_VALUE"""),10.0)</f>
        <v>10</v>
      </c>
      <c r="S210" s="30">
        <f>IFERROR(__xludf.DUMMYFUNCTION("""COMPUTED_VALUE"""),2.0)</f>
        <v>2</v>
      </c>
      <c r="T210" s="31">
        <f>IFERROR(__xludf.DUMMYFUNCTION("""COMPUTED_VALUE"""),2.0)</f>
        <v>2</v>
      </c>
      <c r="U210" s="29">
        <f>IFERROR(__xludf.DUMMYFUNCTION("""COMPUTED_VALUE"""),2.0)</f>
        <v>2</v>
      </c>
      <c r="V210" s="30">
        <f>IFERROR(__xludf.DUMMYFUNCTION("""COMPUTED_VALUE"""),10.0)</f>
        <v>10</v>
      </c>
      <c r="W210" s="29">
        <f>IFERROR(__xludf.DUMMYFUNCTION("""COMPUTED_VALUE"""),2.0)</f>
        <v>2</v>
      </c>
      <c r="X210" s="30">
        <f>IFERROR(__xludf.DUMMYFUNCTION("""COMPUTED_VALUE"""),2.0)</f>
        <v>2</v>
      </c>
      <c r="Y210" s="30">
        <f>IFERROR(__xludf.DUMMYFUNCTION("""COMPUTED_VALUE"""),3.0)</f>
        <v>3</v>
      </c>
      <c r="Z210" s="35">
        <f>IFERROR(__xludf.DUMMYFUNCTION("""COMPUTED_VALUE"""),0.0)</f>
        <v>0</v>
      </c>
      <c r="AA210" s="30">
        <f>IFERROR(__xludf.DUMMYFUNCTION("""COMPUTED_VALUE"""),2.0)</f>
        <v>2</v>
      </c>
      <c r="AB210" s="30">
        <f>IFERROR(__xludf.DUMMYFUNCTION("""COMPUTED_VALUE"""),2.0)</f>
        <v>2</v>
      </c>
      <c r="AC210" s="34">
        <f>IFERROR(__xludf.DUMMYFUNCTION("""COMPUTED_VALUE"""),5.0)</f>
        <v>5</v>
      </c>
      <c r="AD210" s="29">
        <f>IFERROR(__xludf.DUMMYFUNCTION("""COMPUTED_VALUE"""),2.0)</f>
        <v>2</v>
      </c>
      <c r="AE210" s="35">
        <f>IFERROR(__xludf.DUMMYFUNCTION("""COMPUTED_VALUE"""),5.0)</f>
        <v>5</v>
      </c>
      <c r="AF210" s="30">
        <f>IFERROR(__xludf.DUMMYFUNCTION("""COMPUTED_VALUE"""),2.0)</f>
        <v>2</v>
      </c>
      <c r="AG210" s="30">
        <f>IFERROR(__xludf.DUMMYFUNCTION("""COMPUTED_VALUE"""),3.0)</f>
        <v>3</v>
      </c>
      <c r="AH210" s="30">
        <f>IFERROR(__xludf.DUMMYFUNCTION("""COMPUTED_VALUE"""),2.0)</f>
        <v>2</v>
      </c>
      <c r="AI210" s="34">
        <f>IFERROR(__xludf.DUMMYFUNCTION("""COMPUTED_VALUE"""),5.0)</f>
        <v>5</v>
      </c>
      <c r="AJ210" s="35">
        <f>IFERROR(__xludf.DUMMYFUNCTION("""COMPUTED_VALUE"""),10.0)</f>
        <v>10</v>
      </c>
      <c r="AK210" s="30">
        <f>IFERROR(__xludf.DUMMYFUNCTION("""COMPUTED_VALUE"""),2.0)</f>
        <v>2</v>
      </c>
      <c r="AL210" s="29">
        <f>IFERROR(__xludf.DUMMYFUNCTION("""COMPUTED_VALUE"""),2.0)</f>
        <v>2</v>
      </c>
      <c r="AM210" s="30">
        <f>IFERROR(__xludf.DUMMYFUNCTION("""COMPUTED_VALUE"""),10.0)</f>
        <v>10</v>
      </c>
      <c r="AN210" s="30">
        <f>IFERROR(__xludf.DUMMYFUNCTION("""COMPUTED_VALUE"""),2.0)</f>
        <v>2</v>
      </c>
      <c r="AO210" s="32">
        <f>IFERROR(__xludf.DUMMYFUNCTION("""COMPUTED_VALUE"""),2.0)</f>
        <v>2</v>
      </c>
      <c r="AP210" s="35">
        <f>IFERROR(__xludf.DUMMYFUNCTION("""COMPUTED_VALUE"""),5.0)</f>
        <v>5</v>
      </c>
      <c r="AQ210" s="35">
        <f>IFERROR(__xludf.DUMMYFUNCTION("""COMPUTED_VALUE"""),31.0)</f>
        <v>31</v>
      </c>
      <c r="AR210" s="30">
        <f>IFERROR(__xludf.DUMMYFUNCTION("""COMPUTED_VALUE"""),2.0)</f>
        <v>2</v>
      </c>
      <c r="AS210" s="29">
        <f>IFERROR(__xludf.DUMMYFUNCTION("""COMPUTED_VALUE"""),2.0)</f>
        <v>2</v>
      </c>
      <c r="AT210" s="29">
        <f>IFERROR(__xludf.DUMMYFUNCTION("""COMPUTED_VALUE"""),0.0)</f>
        <v>0</v>
      </c>
    </row>
    <row r="211">
      <c r="A211" s="33" t="str">
        <f>IFERROR(__xludf.DUMMYFUNCTION("""COMPUTED_VALUE"""),"Татаринцева Юлия")</f>
        <v>Татаринцева Юлия</v>
      </c>
      <c r="B211" s="29">
        <f>IFERROR(__xludf.DUMMYFUNCTION("""COMPUTED_VALUE"""),123.0)</f>
        <v>123</v>
      </c>
      <c r="C211" s="30">
        <f>IFERROR(__xludf.DUMMYFUNCTION("""COMPUTED_VALUE"""),20.0)</f>
        <v>20</v>
      </c>
      <c r="D211" s="30">
        <f>IFERROR(__xludf.DUMMYFUNCTION("""COMPUTED_VALUE"""),29.0)</f>
        <v>29</v>
      </c>
      <c r="E211" s="30">
        <f>IFERROR(__xludf.DUMMYFUNCTION("""COMPUTED_VALUE"""),23.0)</f>
        <v>23</v>
      </c>
      <c r="F211" s="29">
        <f>IFERROR(__xludf.DUMMYFUNCTION("""COMPUTED_VALUE"""),51.0)</f>
        <v>51</v>
      </c>
      <c r="G211" s="30">
        <f>IFERROR(__xludf.DUMMYFUNCTION("""COMPUTED_VALUE"""),20.0)</f>
        <v>20</v>
      </c>
      <c r="H211" s="30">
        <f>IFERROR(__xludf.DUMMYFUNCTION("""COMPUTED_VALUE"""),0.0)</f>
        <v>0</v>
      </c>
      <c r="I211" s="30">
        <f>IFERROR(__xludf.DUMMYFUNCTION("""COMPUTED_VALUE"""),12.0)</f>
        <v>12</v>
      </c>
      <c r="J211" s="30">
        <f>IFERROR(__xludf.DUMMYFUNCTION("""COMPUTED_VALUE"""),17.0)</f>
        <v>17</v>
      </c>
      <c r="K211" s="30">
        <f>IFERROR(__xludf.DUMMYFUNCTION("""COMPUTED_VALUE"""),7.0)</f>
        <v>7</v>
      </c>
      <c r="L211" s="30">
        <f>IFERROR(__xludf.DUMMYFUNCTION("""COMPUTED_VALUE"""),11.0)</f>
        <v>11</v>
      </c>
      <c r="M211" s="30">
        <f>IFERROR(__xludf.DUMMYFUNCTION("""COMPUTED_VALUE"""),5.0)</f>
        <v>5</v>
      </c>
      <c r="N211" s="30">
        <f>IFERROR(__xludf.DUMMYFUNCTION("""COMPUTED_VALUE"""),10.0)</f>
        <v>10</v>
      </c>
      <c r="O211" s="30">
        <f>IFERROR(__xludf.DUMMYFUNCTION("""COMPUTED_VALUE"""),2.0)</f>
        <v>2</v>
      </c>
      <c r="P211" s="29">
        <f>IFERROR(__xludf.DUMMYFUNCTION("""COMPUTED_VALUE"""),39.0)</f>
        <v>39</v>
      </c>
      <c r="Q211" s="30">
        <f>IFERROR(__xludf.DUMMYFUNCTION("""COMPUTED_VALUE"""),10.0)</f>
        <v>10</v>
      </c>
      <c r="R211" s="30">
        <f>IFERROR(__xludf.DUMMYFUNCTION("""COMPUTED_VALUE"""),10.0)</f>
        <v>10</v>
      </c>
      <c r="S211" s="30">
        <f>IFERROR(__xludf.DUMMYFUNCTION("""COMPUTED_VALUE"""),0.0)</f>
        <v>0</v>
      </c>
      <c r="T211" s="31">
        <f>IFERROR(__xludf.DUMMYFUNCTION("""COMPUTED_VALUE"""),0.0)</f>
        <v>0</v>
      </c>
      <c r="U211" s="29">
        <f>IFERROR(__xludf.DUMMYFUNCTION("""COMPUTED_VALUE"""),0.0)</f>
        <v>0</v>
      </c>
      <c r="V211" s="30">
        <f>IFERROR(__xludf.DUMMYFUNCTION("""COMPUTED_VALUE"""),10.0)</f>
        <v>10</v>
      </c>
      <c r="W211" s="29">
        <f>IFERROR(__xludf.DUMMYFUNCTION("""COMPUTED_VALUE"""),2.0)</f>
        <v>2</v>
      </c>
      <c r="X211" s="30">
        <f>IFERROR(__xludf.DUMMYFUNCTION("""COMPUTED_VALUE"""),1.0)</f>
        <v>1</v>
      </c>
      <c r="Y211" s="30">
        <f>IFERROR(__xludf.DUMMYFUNCTION("""COMPUTED_VALUE"""),2.0)</f>
        <v>2</v>
      </c>
      <c r="Z211" s="35">
        <f>IFERROR(__xludf.DUMMYFUNCTION("""COMPUTED_VALUE"""),10.0)</f>
        <v>10</v>
      </c>
      <c r="AA211" s="30">
        <f>IFERROR(__xludf.DUMMYFUNCTION("""COMPUTED_VALUE"""),2.0)</f>
        <v>2</v>
      </c>
      <c r="AB211" s="30">
        <f>IFERROR(__xludf.DUMMYFUNCTION("""COMPUTED_VALUE"""),2.0)</f>
        <v>2</v>
      </c>
      <c r="AC211" s="34">
        <f>IFERROR(__xludf.DUMMYFUNCTION("""COMPUTED_VALUE"""),5.0)</f>
        <v>5</v>
      </c>
      <c r="AD211" s="29">
        <f>IFERROR(__xludf.DUMMYFUNCTION("""COMPUTED_VALUE"""),2.0)</f>
        <v>2</v>
      </c>
      <c r="AE211" s="35">
        <f>IFERROR(__xludf.DUMMYFUNCTION("""COMPUTED_VALUE"""),5.0)</f>
        <v>5</v>
      </c>
      <c r="AF211" s="30">
        <f>IFERROR(__xludf.DUMMYFUNCTION("""COMPUTED_VALUE"""),1.0)</f>
        <v>1</v>
      </c>
      <c r="AG211" s="30">
        <f>IFERROR(__xludf.DUMMYFUNCTION("""COMPUTED_VALUE"""),3.0)</f>
        <v>3</v>
      </c>
      <c r="AH211" s="30">
        <f>IFERROR(__xludf.DUMMYFUNCTION("""COMPUTED_VALUE"""),2.0)</f>
        <v>2</v>
      </c>
      <c r="AI211" s="34">
        <f>IFERROR(__xludf.DUMMYFUNCTION("""COMPUTED_VALUE"""),5.0)</f>
        <v>5</v>
      </c>
      <c r="AJ211" s="35">
        <f>IFERROR(__xludf.DUMMYFUNCTION("""COMPUTED_VALUE"""),0.0)</f>
        <v>0</v>
      </c>
      <c r="AK211" s="30">
        <f>IFERROR(__xludf.DUMMYFUNCTION("""COMPUTED_VALUE"""),0.0)</f>
        <v>0</v>
      </c>
      <c r="AL211" s="29">
        <f>IFERROR(__xludf.DUMMYFUNCTION("""COMPUTED_VALUE"""),0.0)</f>
        <v>0</v>
      </c>
      <c r="AM211" s="30">
        <f>IFERROR(__xludf.DUMMYFUNCTION("""COMPUTED_VALUE"""),10.0)</f>
        <v>10</v>
      </c>
      <c r="AN211" s="30">
        <f>IFERROR(__xludf.DUMMYFUNCTION("""COMPUTED_VALUE"""),0.0)</f>
        <v>0</v>
      </c>
      <c r="AO211" s="32">
        <f>IFERROR(__xludf.DUMMYFUNCTION("""COMPUTED_VALUE"""),2.0)</f>
        <v>2</v>
      </c>
      <c r="AP211" s="35">
        <f>IFERROR(__xludf.DUMMYFUNCTION("""COMPUTED_VALUE"""),5.0)</f>
        <v>5</v>
      </c>
      <c r="AQ211" s="35">
        <f>IFERROR(__xludf.DUMMYFUNCTION("""COMPUTED_VALUE"""),30.0)</f>
        <v>30</v>
      </c>
      <c r="AR211" s="30">
        <f>IFERROR(__xludf.DUMMYFUNCTION("""COMPUTED_VALUE"""),2.0)</f>
        <v>2</v>
      </c>
      <c r="AS211" s="29">
        <f>IFERROR(__xludf.DUMMYFUNCTION("""COMPUTED_VALUE"""),2.0)</f>
        <v>2</v>
      </c>
      <c r="AT211" s="29">
        <f>IFERROR(__xludf.DUMMYFUNCTION("""COMPUTED_VALUE"""),0.0)</f>
        <v>0</v>
      </c>
    </row>
    <row r="212">
      <c r="A212" s="33" t="str">
        <f>IFERROR(__xludf.DUMMYFUNCTION("""COMPUTED_VALUE"""),"Сафиуллина Ольга")</f>
        <v>Сафиуллина Ольга</v>
      </c>
      <c r="B212" s="29">
        <f>IFERROR(__xludf.DUMMYFUNCTION("""COMPUTED_VALUE"""),134.0)</f>
        <v>134</v>
      </c>
      <c r="C212" s="30">
        <f>IFERROR(__xludf.DUMMYFUNCTION("""COMPUTED_VALUE"""),26.0)</f>
        <v>26</v>
      </c>
      <c r="D212" s="30">
        <f>IFERROR(__xludf.DUMMYFUNCTION("""COMPUTED_VALUE"""),26.0)</f>
        <v>26</v>
      </c>
      <c r="E212" s="30">
        <f>IFERROR(__xludf.DUMMYFUNCTION("""COMPUTED_VALUE"""),33.0)</f>
        <v>33</v>
      </c>
      <c r="F212" s="29">
        <f>IFERROR(__xludf.DUMMYFUNCTION("""COMPUTED_VALUE"""),49.0)</f>
        <v>49</v>
      </c>
      <c r="G212" s="30">
        <f>IFERROR(__xludf.DUMMYFUNCTION("""COMPUTED_VALUE"""),22.0)</f>
        <v>22</v>
      </c>
      <c r="H212" s="30">
        <f>IFERROR(__xludf.DUMMYFUNCTION("""COMPUTED_VALUE"""),4.0)</f>
        <v>4</v>
      </c>
      <c r="I212" s="30">
        <f>IFERROR(__xludf.DUMMYFUNCTION("""COMPUTED_VALUE"""),12.0)</f>
        <v>12</v>
      </c>
      <c r="J212" s="30">
        <f>IFERROR(__xludf.DUMMYFUNCTION("""COMPUTED_VALUE"""),14.0)</f>
        <v>14</v>
      </c>
      <c r="K212" s="30">
        <f>IFERROR(__xludf.DUMMYFUNCTION("""COMPUTED_VALUE"""),2.0)</f>
        <v>2</v>
      </c>
      <c r="L212" s="30">
        <f>IFERROR(__xludf.DUMMYFUNCTION("""COMPUTED_VALUE"""),12.0)</f>
        <v>12</v>
      </c>
      <c r="M212" s="30">
        <f>IFERROR(__xludf.DUMMYFUNCTION("""COMPUTED_VALUE"""),19.0)</f>
        <v>19</v>
      </c>
      <c r="N212" s="30">
        <f>IFERROR(__xludf.DUMMYFUNCTION("""COMPUTED_VALUE"""),12.0)</f>
        <v>12</v>
      </c>
      <c r="O212" s="30">
        <f>IFERROR(__xludf.DUMMYFUNCTION("""COMPUTED_VALUE"""),2.0)</f>
        <v>2</v>
      </c>
      <c r="P212" s="29">
        <f>IFERROR(__xludf.DUMMYFUNCTION("""COMPUTED_VALUE"""),35.0)</f>
        <v>35</v>
      </c>
      <c r="Q212" s="30">
        <f>IFERROR(__xludf.DUMMYFUNCTION("""COMPUTED_VALUE"""),10.0)</f>
        <v>10</v>
      </c>
      <c r="R212" s="30">
        <f>IFERROR(__xludf.DUMMYFUNCTION("""COMPUTED_VALUE"""),10.0)</f>
        <v>10</v>
      </c>
      <c r="S212" s="30">
        <f>IFERROR(__xludf.DUMMYFUNCTION("""COMPUTED_VALUE"""),2.0)</f>
        <v>2</v>
      </c>
      <c r="T212" s="31">
        <f>IFERROR(__xludf.DUMMYFUNCTION("""COMPUTED_VALUE"""),2.0)</f>
        <v>2</v>
      </c>
      <c r="U212" s="29">
        <f>IFERROR(__xludf.DUMMYFUNCTION("""COMPUTED_VALUE"""),2.0)</f>
        <v>2</v>
      </c>
      <c r="V212" s="30">
        <f>IFERROR(__xludf.DUMMYFUNCTION("""COMPUTED_VALUE"""),10.0)</f>
        <v>10</v>
      </c>
      <c r="W212" s="29">
        <f>IFERROR(__xludf.DUMMYFUNCTION("""COMPUTED_VALUE"""),2.0)</f>
        <v>2</v>
      </c>
      <c r="X212" s="30">
        <f>IFERROR(__xludf.DUMMYFUNCTION("""COMPUTED_VALUE"""),2.0)</f>
        <v>2</v>
      </c>
      <c r="Y212" s="30">
        <f>IFERROR(__xludf.DUMMYFUNCTION("""COMPUTED_VALUE"""),3.0)</f>
        <v>3</v>
      </c>
      <c r="Z212" s="35">
        <f>IFERROR(__xludf.DUMMYFUNCTION("""COMPUTED_VALUE"""),5.0)</f>
        <v>5</v>
      </c>
      <c r="AA212" s="30">
        <f>IFERROR(__xludf.DUMMYFUNCTION("""COMPUTED_VALUE"""),2.0)</f>
        <v>2</v>
      </c>
      <c r="AB212" s="30">
        <f>IFERROR(__xludf.DUMMYFUNCTION("""COMPUTED_VALUE"""),2.0)</f>
        <v>2</v>
      </c>
      <c r="AC212" s="34">
        <f>IFERROR(__xludf.DUMMYFUNCTION("""COMPUTED_VALUE"""),0.0)</f>
        <v>0</v>
      </c>
      <c r="AD212" s="29">
        <f>IFERROR(__xludf.DUMMYFUNCTION("""COMPUTED_VALUE"""),2.0)</f>
        <v>2</v>
      </c>
      <c r="AE212" s="35">
        <f>IFERROR(__xludf.DUMMYFUNCTION("""COMPUTED_VALUE"""),5.0)</f>
        <v>5</v>
      </c>
      <c r="AF212" s="30">
        <f>IFERROR(__xludf.DUMMYFUNCTION("""COMPUTED_VALUE"""),2.0)</f>
        <v>2</v>
      </c>
      <c r="AG212" s="30">
        <f>IFERROR(__xludf.DUMMYFUNCTION("""COMPUTED_VALUE"""),3.0)</f>
        <v>3</v>
      </c>
      <c r="AH212" s="30">
        <f>IFERROR(__xludf.DUMMYFUNCTION("""COMPUTED_VALUE"""),2.0)</f>
        <v>2</v>
      </c>
      <c r="AI212" s="34">
        <f>IFERROR(__xludf.DUMMYFUNCTION("""COMPUTED_VALUE"""),5.0)</f>
        <v>5</v>
      </c>
      <c r="AJ212" s="35">
        <f>IFERROR(__xludf.DUMMYFUNCTION("""COMPUTED_VALUE"""),10.0)</f>
        <v>10</v>
      </c>
      <c r="AK212" s="30">
        <f>IFERROR(__xludf.DUMMYFUNCTION("""COMPUTED_VALUE"""),2.0)</f>
        <v>2</v>
      </c>
      <c r="AL212" s="29">
        <f>IFERROR(__xludf.DUMMYFUNCTION("""COMPUTED_VALUE"""),2.0)</f>
        <v>2</v>
      </c>
      <c r="AM212" s="30">
        <f>IFERROR(__xludf.DUMMYFUNCTION("""COMPUTED_VALUE"""),10.0)</f>
        <v>10</v>
      </c>
      <c r="AN212" s="30">
        <f>IFERROR(__xludf.DUMMYFUNCTION("""COMPUTED_VALUE"""),2.0)</f>
        <v>2</v>
      </c>
      <c r="AO212" s="32">
        <f>IFERROR(__xludf.DUMMYFUNCTION("""COMPUTED_VALUE"""),2.0)</f>
        <v>2</v>
      </c>
      <c r="AP212" s="35">
        <f>IFERROR(__xludf.DUMMYFUNCTION("""COMPUTED_VALUE"""),0.0)</f>
        <v>0</v>
      </c>
      <c r="AQ212" s="35">
        <f>IFERROR(__xludf.DUMMYFUNCTION("""COMPUTED_VALUE"""),33.0)</f>
        <v>33</v>
      </c>
      <c r="AR212" s="30">
        <f>IFERROR(__xludf.DUMMYFUNCTION("""COMPUTED_VALUE"""),2.0)</f>
        <v>2</v>
      </c>
      <c r="AS212" s="29">
        <f>IFERROR(__xludf.DUMMYFUNCTION("""COMPUTED_VALUE"""),0.0)</f>
        <v>0</v>
      </c>
      <c r="AT212" s="29">
        <f>IFERROR(__xludf.DUMMYFUNCTION("""COMPUTED_VALUE"""),0.0)</f>
        <v>0</v>
      </c>
    </row>
    <row r="213">
      <c r="A213" s="33" t="str">
        <f>IFERROR(__xludf.DUMMYFUNCTION("""COMPUTED_VALUE"""),"Лобовикова Ксения")</f>
        <v>Лобовикова Ксения</v>
      </c>
      <c r="B213" s="29">
        <f>IFERROR(__xludf.DUMMYFUNCTION("""COMPUTED_VALUE"""),112.0)</f>
        <v>112</v>
      </c>
      <c r="C213" s="30">
        <f>IFERROR(__xludf.DUMMYFUNCTION("""COMPUTED_VALUE"""),26.0)</f>
        <v>26</v>
      </c>
      <c r="D213" s="30">
        <f>IFERROR(__xludf.DUMMYFUNCTION("""COMPUTED_VALUE"""),26.0)</f>
        <v>26</v>
      </c>
      <c r="E213" s="30">
        <f>IFERROR(__xludf.DUMMYFUNCTION("""COMPUTED_VALUE"""),19.0)</f>
        <v>19</v>
      </c>
      <c r="F213" s="29">
        <f>IFERROR(__xludf.DUMMYFUNCTION("""COMPUTED_VALUE"""),41.0)</f>
        <v>41</v>
      </c>
      <c r="G213" s="30">
        <f>IFERROR(__xludf.DUMMYFUNCTION("""COMPUTED_VALUE"""),22.0)</f>
        <v>22</v>
      </c>
      <c r="H213" s="30">
        <f>IFERROR(__xludf.DUMMYFUNCTION("""COMPUTED_VALUE"""),4.0)</f>
        <v>4</v>
      </c>
      <c r="I213" s="30">
        <f>IFERROR(__xludf.DUMMYFUNCTION("""COMPUTED_VALUE"""),12.0)</f>
        <v>12</v>
      </c>
      <c r="J213" s="30">
        <f>IFERROR(__xludf.DUMMYFUNCTION("""COMPUTED_VALUE"""),14.0)</f>
        <v>14</v>
      </c>
      <c r="K213" s="30">
        <f>IFERROR(__xludf.DUMMYFUNCTION("""COMPUTED_VALUE"""),7.0)</f>
        <v>7</v>
      </c>
      <c r="L213" s="30">
        <f>IFERROR(__xludf.DUMMYFUNCTION("""COMPUTED_VALUE"""),12.0)</f>
        <v>12</v>
      </c>
      <c r="M213" s="30">
        <f>IFERROR(__xludf.DUMMYFUNCTION("""COMPUTED_VALUE"""),0.0)</f>
        <v>0</v>
      </c>
      <c r="N213" s="30">
        <f>IFERROR(__xludf.DUMMYFUNCTION("""COMPUTED_VALUE"""),0.0)</f>
        <v>0</v>
      </c>
      <c r="O213" s="30">
        <f>IFERROR(__xludf.DUMMYFUNCTION("""COMPUTED_VALUE"""),2.0)</f>
        <v>2</v>
      </c>
      <c r="P213" s="29">
        <f>IFERROR(__xludf.DUMMYFUNCTION("""COMPUTED_VALUE"""),39.0)</f>
        <v>39</v>
      </c>
      <c r="Q213" s="30">
        <f>IFERROR(__xludf.DUMMYFUNCTION("""COMPUTED_VALUE"""),10.0)</f>
        <v>10</v>
      </c>
      <c r="R213" s="30">
        <f>IFERROR(__xludf.DUMMYFUNCTION("""COMPUTED_VALUE"""),10.0)</f>
        <v>10</v>
      </c>
      <c r="S213" s="30">
        <f>IFERROR(__xludf.DUMMYFUNCTION("""COMPUTED_VALUE"""),2.0)</f>
        <v>2</v>
      </c>
      <c r="T213" s="31">
        <f>IFERROR(__xludf.DUMMYFUNCTION("""COMPUTED_VALUE"""),2.0)</f>
        <v>2</v>
      </c>
      <c r="U213" s="29">
        <f>IFERROR(__xludf.DUMMYFUNCTION("""COMPUTED_VALUE"""),2.0)</f>
        <v>2</v>
      </c>
      <c r="V213" s="30">
        <f>IFERROR(__xludf.DUMMYFUNCTION("""COMPUTED_VALUE"""),10.0)</f>
        <v>10</v>
      </c>
      <c r="W213" s="29">
        <f>IFERROR(__xludf.DUMMYFUNCTION("""COMPUTED_VALUE"""),2.0)</f>
        <v>2</v>
      </c>
      <c r="X213" s="30">
        <f>IFERROR(__xludf.DUMMYFUNCTION("""COMPUTED_VALUE"""),2.0)</f>
        <v>2</v>
      </c>
      <c r="Y213" s="30">
        <f>IFERROR(__xludf.DUMMYFUNCTION("""COMPUTED_VALUE"""),3.0)</f>
        <v>3</v>
      </c>
      <c r="Z213" s="35">
        <f>IFERROR(__xludf.DUMMYFUNCTION("""COMPUTED_VALUE"""),5.0)</f>
        <v>5</v>
      </c>
      <c r="AA213" s="30">
        <f>IFERROR(__xludf.DUMMYFUNCTION("""COMPUTED_VALUE"""),2.0)</f>
        <v>2</v>
      </c>
      <c r="AB213" s="30">
        <f>IFERROR(__xludf.DUMMYFUNCTION("""COMPUTED_VALUE"""),2.0)</f>
        <v>2</v>
      </c>
      <c r="AC213" s="34">
        <f>IFERROR(__xludf.DUMMYFUNCTION("""COMPUTED_VALUE"""),5.0)</f>
        <v>5</v>
      </c>
      <c r="AD213" s="29">
        <f>IFERROR(__xludf.DUMMYFUNCTION("""COMPUTED_VALUE"""),2.0)</f>
        <v>2</v>
      </c>
      <c r="AE213" s="35">
        <f>IFERROR(__xludf.DUMMYFUNCTION("""COMPUTED_VALUE"""),5.0)</f>
        <v>5</v>
      </c>
      <c r="AF213" s="30">
        <f>IFERROR(__xludf.DUMMYFUNCTION("""COMPUTED_VALUE"""),2.0)</f>
        <v>2</v>
      </c>
      <c r="AG213" s="30">
        <f>IFERROR(__xludf.DUMMYFUNCTION("""COMPUTED_VALUE"""),3.0)</f>
        <v>3</v>
      </c>
      <c r="AH213" s="30">
        <f>IFERROR(__xludf.DUMMYFUNCTION("""COMPUTED_VALUE"""),2.0)</f>
        <v>2</v>
      </c>
      <c r="AI213" s="34">
        <f>IFERROR(__xludf.DUMMYFUNCTION("""COMPUTED_VALUE"""),0.0)</f>
        <v>0</v>
      </c>
      <c r="AJ213" s="35">
        <f>IFERROR(__xludf.DUMMYFUNCTION("""COMPUTED_VALUE"""),0.0)</f>
        <v>0</v>
      </c>
      <c r="AK213" s="30">
        <f>IFERROR(__xludf.DUMMYFUNCTION("""COMPUTED_VALUE"""),0.0)</f>
        <v>0</v>
      </c>
      <c r="AL213" s="29">
        <f>IFERROR(__xludf.DUMMYFUNCTION("""COMPUTED_VALUE"""),0.0)</f>
        <v>0</v>
      </c>
      <c r="AM213" s="30">
        <f>IFERROR(__xludf.DUMMYFUNCTION("""COMPUTED_VALUE"""),0.0)</f>
        <v>0</v>
      </c>
      <c r="AN213" s="30">
        <f>IFERROR(__xludf.DUMMYFUNCTION("""COMPUTED_VALUE"""),0.0)</f>
        <v>0</v>
      </c>
      <c r="AO213" s="32">
        <f>IFERROR(__xludf.DUMMYFUNCTION("""COMPUTED_VALUE"""),2.0)</f>
        <v>2</v>
      </c>
      <c r="AP213" s="35">
        <f>IFERROR(__xludf.DUMMYFUNCTION("""COMPUTED_VALUE"""),0.0)</f>
        <v>0</v>
      </c>
      <c r="AQ213" s="35">
        <f>IFERROR(__xludf.DUMMYFUNCTION("""COMPUTED_VALUE"""),35.0)</f>
        <v>35</v>
      </c>
      <c r="AR213" s="30">
        <f>IFERROR(__xludf.DUMMYFUNCTION("""COMPUTED_VALUE"""),2.0)</f>
        <v>2</v>
      </c>
      <c r="AS213" s="29">
        <f>IFERROR(__xludf.DUMMYFUNCTION("""COMPUTED_VALUE"""),2.0)</f>
        <v>2</v>
      </c>
      <c r="AT213" s="29">
        <f>IFERROR(__xludf.DUMMYFUNCTION("""COMPUTED_VALUE"""),0.0)</f>
        <v>0</v>
      </c>
    </row>
    <row r="214">
      <c r="A214" s="33" t="str">
        <f>IFERROR(__xludf.DUMMYFUNCTION("""COMPUTED_VALUE"""),"Пуховская Эльвира")</f>
        <v>Пуховская Эльвира</v>
      </c>
      <c r="B214" s="29">
        <f>IFERROR(__xludf.DUMMYFUNCTION("""COMPUTED_VALUE"""),40.0)</f>
        <v>40</v>
      </c>
      <c r="C214" s="30">
        <f>IFERROR(__xludf.DUMMYFUNCTION("""COMPUTED_VALUE"""),20.0)</f>
        <v>20</v>
      </c>
      <c r="D214" s="30">
        <f>IFERROR(__xludf.DUMMYFUNCTION("""COMPUTED_VALUE"""),5.0)</f>
        <v>5</v>
      </c>
      <c r="E214" s="30">
        <f>IFERROR(__xludf.DUMMYFUNCTION("""COMPUTED_VALUE"""),10.0)</f>
        <v>10</v>
      </c>
      <c r="F214" s="29">
        <f>IFERROR(__xludf.DUMMYFUNCTION("""COMPUTED_VALUE"""),5.0)</f>
        <v>5</v>
      </c>
      <c r="G214" s="30">
        <f>IFERROR(__xludf.DUMMYFUNCTION("""COMPUTED_VALUE"""),20.0)</f>
        <v>20</v>
      </c>
      <c r="H214" s="30">
        <f>IFERROR(__xludf.DUMMYFUNCTION("""COMPUTED_VALUE"""),0.0)</f>
        <v>0</v>
      </c>
      <c r="I214" s="30">
        <f>IFERROR(__xludf.DUMMYFUNCTION("""COMPUTED_VALUE"""),0.0)</f>
        <v>0</v>
      </c>
      <c r="J214" s="30">
        <f>IFERROR(__xludf.DUMMYFUNCTION("""COMPUTED_VALUE"""),5.0)</f>
        <v>5</v>
      </c>
      <c r="K214" s="30">
        <f>IFERROR(__xludf.DUMMYFUNCTION("""COMPUTED_VALUE"""),0.0)</f>
        <v>0</v>
      </c>
      <c r="L214" s="30">
        <f>IFERROR(__xludf.DUMMYFUNCTION("""COMPUTED_VALUE"""),10.0)</f>
        <v>10</v>
      </c>
      <c r="M214" s="30">
        <f>IFERROR(__xludf.DUMMYFUNCTION("""COMPUTED_VALUE"""),0.0)</f>
        <v>0</v>
      </c>
      <c r="N214" s="30">
        <f>IFERROR(__xludf.DUMMYFUNCTION("""COMPUTED_VALUE"""),0.0)</f>
        <v>0</v>
      </c>
      <c r="O214" s="30">
        <f>IFERROR(__xludf.DUMMYFUNCTION("""COMPUTED_VALUE"""),0.0)</f>
        <v>0</v>
      </c>
      <c r="P214" s="29">
        <f>IFERROR(__xludf.DUMMYFUNCTION("""COMPUTED_VALUE"""),5.0)</f>
        <v>5</v>
      </c>
      <c r="Q214" s="30">
        <f>IFERROR(__xludf.DUMMYFUNCTION("""COMPUTED_VALUE"""),10.0)</f>
        <v>10</v>
      </c>
      <c r="R214" s="30">
        <f>IFERROR(__xludf.DUMMYFUNCTION("""COMPUTED_VALUE"""),10.0)</f>
        <v>10</v>
      </c>
      <c r="S214" s="30">
        <f>IFERROR(__xludf.DUMMYFUNCTION("""COMPUTED_VALUE"""),0.0)</f>
        <v>0</v>
      </c>
      <c r="T214" s="31">
        <f>IFERROR(__xludf.DUMMYFUNCTION("""COMPUTED_VALUE"""),0.0)</f>
        <v>0</v>
      </c>
      <c r="U214" s="29">
        <f>IFERROR(__xludf.DUMMYFUNCTION("""COMPUTED_VALUE"""),0.0)</f>
        <v>0</v>
      </c>
      <c r="V214" s="30">
        <f>IFERROR(__xludf.DUMMYFUNCTION("""COMPUTED_VALUE"""),0.0)</f>
        <v>0</v>
      </c>
      <c r="W214" s="29">
        <f>IFERROR(__xludf.DUMMYFUNCTION("""COMPUTED_VALUE"""),0.0)</f>
        <v>0</v>
      </c>
      <c r="X214" s="30">
        <f>IFERROR(__xludf.DUMMYFUNCTION("""COMPUTED_VALUE"""),2.0)</f>
        <v>2</v>
      </c>
      <c r="Y214" s="30">
        <f>IFERROR(__xludf.DUMMYFUNCTION("""COMPUTED_VALUE"""),3.0)</f>
        <v>3</v>
      </c>
      <c r="Z214" s="35">
        <f>IFERROR(__xludf.DUMMYFUNCTION("""COMPUTED_VALUE"""),0.0)</f>
        <v>0</v>
      </c>
      <c r="AA214" s="30">
        <f>IFERROR(__xludf.DUMMYFUNCTION("""COMPUTED_VALUE"""),0.0)</f>
        <v>0</v>
      </c>
      <c r="AB214" s="30">
        <f>IFERROR(__xludf.DUMMYFUNCTION("""COMPUTED_VALUE"""),0.0)</f>
        <v>0</v>
      </c>
      <c r="AC214" s="34">
        <f>IFERROR(__xludf.DUMMYFUNCTION("""COMPUTED_VALUE"""),0.0)</f>
        <v>0</v>
      </c>
      <c r="AD214" s="29">
        <f>IFERROR(__xludf.DUMMYFUNCTION("""COMPUTED_VALUE"""),0.0)</f>
        <v>0</v>
      </c>
      <c r="AE214" s="35">
        <f>IFERROR(__xludf.DUMMYFUNCTION("""COMPUTED_VALUE"""),5.0)</f>
        <v>5</v>
      </c>
      <c r="AF214" s="30">
        <f>IFERROR(__xludf.DUMMYFUNCTION("""COMPUTED_VALUE"""),2.0)</f>
        <v>2</v>
      </c>
      <c r="AG214" s="30">
        <f>IFERROR(__xludf.DUMMYFUNCTION("""COMPUTED_VALUE"""),3.0)</f>
        <v>3</v>
      </c>
      <c r="AH214" s="30">
        <f>IFERROR(__xludf.DUMMYFUNCTION("""COMPUTED_VALUE"""),0.0)</f>
        <v>0</v>
      </c>
      <c r="AI214" s="34">
        <f>IFERROR(__xludf.DUMMYFUNCTION("""COMPUTED_VALUE"""),0.0)</f>
        <v>0</v>
      </c>
      <c r="AJ214" s="35">
        <f>IFERROR(__xludf.DUMMYFUNCTION("""COMPUTED_VALUE"""),0.0)</f>
        <v>0</v>
      </c>
      <c r="AK214" s="30">
        <f>IFERROR(__xludf.DUMMYFUNCTION("""COMPUTED_VALUE"""),0.0)</f>
        <v>0</v>
      </c>
      <c r="AL214" s="29">
        <f>IFERROR(__xludf.DUMMYFUNCTION("""COMPUTED_VALUE"""),0.0)</f>
        <v>0</v>
      </c>
      <c r="AM214" s="30">
        <f>IFERROR(__xludf.DUMMYFUNCTION("""COMPUTED_VALUE"""),0.0)</f>
        <v>0</v>
      </c>
      <c r="AN214" s="30">
        <f>IFERROR(__xludf.DUMMYFUNCTION("""COMPUTED_VALUE"""),0.0)</f>
        <v>0</v>
      </c>
      <c r="AO214" s="32">
        <f>IFERROR(__xludf.DUMMYFUNCTION("""COMPUTED_VALUE"""),0.0)</f>
        <v>0</v>
      </c>
      <c r="AP214" s="35">
        <f>IFERROR(__xludf.DUMMYFUNCTION("""COMPUTED_VALUE"""),5.0)</f>
        <v>5</v>
      </c>
      <c r="AQ214" s="35">
        <f>IFERROR(__xludf.DUMMYFUNCTION("""COMPUTED_VALUE"""),0.0)</f>
        <v>0</v>
      </c>
      <c r="AR214" s="30">
        <f>IFERROR(__xludf.DUMMYFUNCTION("""COMPUTED_VALUE"""),0.0)</f>
        <v>0</v>
      </c>
      <c r="AS214" s="29">
        <f>IFERROR(__xludf.DUMMYFUNCTION("""COMPUTED_VALUE"""),0.0)</f>
        <v>0</v>
      </c>
      <c r="AT214" s="29">
        <f>IFERROR(__xludf.DUMMYFUNCTION("""COMPUTED_VALUE"""),0.0)</f>
        <v>0</v>
      </c>
    </row>
    <row r="215">
      <c r="A215" s="33" t="str">
        <f>IFERROR(__xludf.DUMMYFUNCTION("""COMPUTED_VALUE"""),"Малолетенко Ульяна")</f>
        <v>Малолетенко Ульяна</v>
      </c>
      <c r="B215" s="29">
        <f>IFERROR(__xludf.DUMMYFUNCTION("""COMPUTED_VALUE"""),126.0)</f>
        <v>126</v>
      </c>
      <c r="C215" s="30">
        <f>IFERROR(__xludf.DUMMYFUNCTION("""COMPUTED_VALUE"""),26.0)</f>
        <v>26</v>
      </c>
      <c r="D215" s="30">
        <f>IFERROR(__xludf.DUMMYFUNCTION("""COMPUTED_VALUE"""),19.0)</f>
        <v>19</v>
      </c>
      <c r="E215" s="30">
        <f>IFERROR(__xludf.DUMMYFUNCTION("""COMPUTED_VALUE"""),31.0)</f>
        <v>31</v>
      </c>
      <c r="F215" s="29">
        <f>IFERROR(__xludf.DUMMYFUNCTION("""COMPUTED_VALUE"""),50.0)</f>
        <v>50</v>
      </c>
      <c r="G215" s="30">
        <f>IFERROR(__xludf.DUMMYFUNCTION("""COMPUTED_VALUE"""),22.0)</f>
        <v>22</v>
      </c>
      <c r="H215" s="30">
        <f>IFERROR(__xludf.DUMMYFUNCTION("""COMPUTED_VALUE"""),4.0)</f>
        <v>4</v>
      </c>
      <c r="I215" s="30">
        <f>IFERROR(__xludf.DUMMYFUNCTION("""COMPUTED_VALUE"""),12.0)</f>
        <v>12</v>
      </c>
      <c r="J215" s="30">
        <f>IFERROR(__xludf.DUMMYFUNCTION("""COMPUTED_VALUE"""),7.0)</f>
        <v>7</v>
      </c>
      <c r="K215" s="30">
        <f>IFERROR(__xludf.DUMMYFUNCTION("""COMPUTED_VALUE"""),7.0)</f>
        <v>7</v>
      </c>
      <c r="L215" s="30">
        <f>IFERROR(__xludf.DUMMYFUNCTION("""COMPUTED_VALUE"""),12.0)</f>
        <v>12</v>
      </c>
      <c r="M215" s="30">
        <f>IFERROR(__xludf.DUMMYFUNCTION("""COMPUTED_VALUE"""),12.0)</f>
        <v>12</v>
      </c>
      <c r="N215" s="30">
        <f>IFERROR(__xludf.DUMMYFUNCTION("""COMPUTED_VALUE"""),12.0)</f>
        <v>12</v>
      </c>
      <c r="O215" s="30">
        <f>IFERROR(__xludf.DUMMYFUNCTION("""COMPUTED_VALUE"""),2.0)</f>
        <v>2</v>
      </c>
      <c r="P215" s="29">
        <f>IFERROR(__xludf.DUMMYFUNCTION("""COMPUTED_VALUE"""),36.0)</f>
        <v>36</v>
      </c>
      <c r="Q215" s="30">
        <f>IFERROR(__xludf.DUMMYFUNCTION("""COMPUTED_VALUE"""),10.0)</f>
        <v>10</v>
      </c>
      <c r="R215" s="30">
        <f>IFERROR(__xludf.DUMMYFUNCTION("""COMPUTED_VALUE"""),10.0)</f>
        <v>10</v>
      </c>
      <c r="S215" s="30">
        <f>IFERROR(__xludf.DUMMYFUNCTION("""COMPUTED_VALUE"""),2.0)</f>
        <v>2</v>
      </c>
      <c r="T215" s="31">
        <f>IFERROR(__xludf.DUMMYFUNCTION("""COMPUTED_VALUE"""),2.0)</f>
        <v>2</v>
      </c>
      <c r="U215" s="29">
        <f>IFERROR(__xludf.DUMMYFUNCTION("""COMPUTED_VALUE"""),2.0)</f>
        <v>2</v>
      </c>
      <c r="V215" s="30">
        <f>IFERROR(__xludf.DUMMYFUNCTION("""COMPUTED_VALUE"""),10.0)</f>
        <v>10</v>
      </c>
      <c r="W215" s="29">
        <f>IFERROR(__xludf.DUMMYFUNCTION("""COMPUTED_VALUE"""),2.0)</f>
        <v>2</v>
      </c>
      <c r="X215" s="30">
        <f>IFERROR(__xludf.DUMMYFUNCTION("""COMPUTED_VALUE"""),1.0)</f>
        <v>1</v>
      </c>
      <c r="Y215" s="30">
        <f>IFERROR(__xludf.DUMMYFUNCTION("""COMPUTED_VALUE"""),2.0)</f>
        <v>2</v>
      </c>
      <c r="Z215" s="35">
        <f>IFERROR(__xludf.DUMMYFUNCTION("""COMPUTED_VALUE"""),0.0)</f>
        <v>0</v>
      </c>
      <c r="AA215" s="30">
        <f>IFERROR(__xludf.DUMMYFUNCTION("""COMPUTED_VALUE"""),2.0)</f>
        <v>2</v>
      </c>
      <c r="AB215" s="30">
        <f>IFERROR(__xludf.DUMMYFUNCTION("""COMPUTED_VALUE"""),2.0)</f>
        <v>2</v>
      </c>
      <c r="AC215" s="34">
        <f>IFERROR(__xludf.DUMMYFUNCTION("""COMPUTED_VALUE"""),5.0)</f>
        <v>5</v>
      </c>
      <c r="AD215" s="29">
        <f>IFERROR(__xludf.DUMMYFUNCTION("""COMPUTED_VALUE"""),2.0)</f>
        <v>2</v>
      </c>
      <c r="AE215" s="35">
        <f>IFERROR(__xludf.DUMMYFUNCTION("""COMPUTED_VALUE"""),5.0)</f>
        <v>5</v>
      </c>
      <c r="AF215" s="30">
        <f>IFERROR(__xludf.DUMMYFUNCTION("""COMPUTED_VALUE"""),2.0)</f>
        <v>2</v>
      </c>
      <c r="AG215" s="30">
        <f>IFERROR(__xludf.DUMMYFUNCTION("""COMPUTED_VALUE"""),3.0)</f>
        <v>3</v>
      </c>
      <c r="AH215" s="30">
        <f>IFERROR(__xludf.DUMMYFUNCTION("""COMPUTED_VALUE"""),2.0)</f>
        <v>2</v>
      </c>
      <c r="AI215" s="34">
        <f>IFERROR(__xludf.DUMMYFUNCTION("""COMPUTED_VALUE"""),0.0)</f>
        <v>0</v>
      </c>
      <c r="AJ215" s="35">
        <f>IFERROR(__xludf.DUMMYFUNCTION("""COMPUTED_VALUE"""),8.0)</f>
        <v>8</v>
      </c>
      <c r="AK215" s="30">
        <f>IFERROR(__xludf.DUMMYFUNCTION("""COMPUTED_VALUE"""),2.0)</f>
        <v>2</v>
      </c>
      <c r="AL215" s="29">
        <f>IFERROR(__xludf.DUMMYFUNCTION("""COMPUTED_VALUE"""),2.0)</f>
        <v>2</v>
      </c>
      <c r="AM215" s="30">
        <f>IFERROR(__xludf.DUMMYFUNCTION("""COMPUTED_VALUE"""),10.0)</f>
        <v>10</v>
      </c>
      <c r="AN215" s="30">
        <f>IFERROR(__xludf.DUMMYFUNCTION("""COMPUTED_VALUE"""),2.0)</f>
        <v>2</v>
      </c>
      <c r="AO215" s="32">
        <f>IFERROR(__xludf.DUMMYFUNCTION("""COMPUTED_VALUE"""),2.0)</f>
        <v>2</v>
      </c>
      <c r="AP215" s="35">
        <f>IFERROR(__xludf.DUMMYFUNCTION("""COMPUTED_VALUE"""),5.0)</f>
        <v>5</v>
      </c>
      <c r="AQ215" s="35">
        <f>IFERROR(__xludf.DUMMYFUNCTION("""COMPUTED_VALUE"""),27.0)</f>
        <v>27</v>
      </c>
      <c r="AR215" s="30">
        <f>IFERROR(__xludf.DUMMYFUNCTION("""COMPUTED_VALUE"""),2.0)</f>
        <v>2</v>
      </c>
      <c r="AS215" s="29">
        <f>IFERROR(__xludf.DUMMYFUNCTION("""COMPUTED_VALUE"""),2.0)</f>
        <v>2</v>
      </c>
      <c r="AT215" s="29">
        <f>IFERROR(__xludf.DUMMYFUNCTION("""COMPUTED_VALUE"""),0.0)</f>
        <v>0</v>
      </c>
    </row>
    <row r="216">
      <c r="A216" s="33" t="str">
        <f>IFERROR(__xludf.DUMMYFUNCTION("""COMPUTED_VALUE"""),"Калмыков Данил")</f>
        <v>Калмыков Данил</v>
      </c>
      <c r="B216" s="29">
        <f>IFERROR(__xludf.DUMMYFUNCTION("""COMPUTED_VALUE"""),100.0)</f>
        <v>100</v>
      </c>
      <c r="C216" s="30">
        <f>IFERROR(__xludf.DUMMYFUNCTION("""COMPUTED_VALUE"""),26.0)</f>
        <v>26</v>
      </c>
      <c r="D216" s="30">
        <f>IFERROR(__xludf.DUMMYFUNCTION("""COMPUTED_VALUE"""),17.0)</f>
        <v>17</v>
      </c>
      <c r="E216" s="30">
        <f>IFERROR(__xludf.DUMMYFUNCTION("""COMPUTED_VALUE"""),20.0)</f>
        <v>20</v>
      </c>
      <c r="F216" s="29">
        <f>IFERROR(__xludf.DUMMYFUNCTION("""COMPUTED_VALUE"""),37.0)</f>
        <v>37</v>
      </c>
      <c r="G216" s="30">
        <f>IFERROR(__xludf.DUMMYFUNCTION("""COMPUTED_VALUE"""),22.0)</f>
        <v>22</v>
      </c>
      <c r="H216" s="30">
        <f>IFERROR(__xludf.DUMMYFUNCTION("""COMPUTED_VALUE"""),4.0)</f>
        <v>4</v>
      </c>
      <c r="I216" s="30">
        <f>IFERROR(__xludf.DUMMYFUNCTION("""COMPUTED_VALUE"""),12.0)</f>
        <v>12</v>
      </c>
      <c r="J216" s="30">
        <f>IFERROR(__xludf.DUMMYFUNCTION("""COMPUTED_VALUE"""),5.0)</f>
        <v>5</v>
      </c>
      <c r="K216" s="30">
        <f>IFERROR(__xludf.DUMMYFUNCTION("""COMPUTED_VALUE"""),5.0)</f>
        <v>5</v>
      </c>
      <c r="L216" s="30">
        <f>IFERROR(__xludf.DUMMYFUNCTION("""COMPUTED_VALUE"""),10.0)</f>
        <v>10</v>
      </c>
      <c r="M216" s="30">
        <f>IFERROR(__xludf.DUMMYFUNCTION("""COMPUTED_VALUE"""),5.0)</f>
        <v>5</v>
      </c>
      <c r="N216" s="30">
        <f>IFERROR(__xludf.DUMMYFUNCTION("""COMPUTED_VALUE"""),0.0)</f>
        <v>0</v>
      </c>
      <c r="O216" s="30">
        <f>IFERROR(__xludf.DUMMYFUNCTION("""COMPUTED_VALUE"""),2.0)</f>
        <v>2</v>
      </c>
      <c r="P216" s="29">
        <f>IFERROR(__xludf.DUMMYFUNCTION("""COMPUTED_VALUE"""),35.0)</f>
        <v>35</v>
      </c>
      <c r="Q216" s="30">
        <f>IFERROR(__xludf.DUMMYFUNCTION("""COMPUTED_VALUE"""),10.0)</f>
        <v>10</v>
      </c>
      <c r="R216" s="30">
        <f>IFERROR(__xludf.DUMMYFUNCTION("""COMPUTED_VALUE"""),10.0)</f>
        <v>10</v>
      </c>
      <c r="S216" s="30">
        <f>IFERROR(__xludf.DUMMYFUNCTION("""COMPUTED_VALUE"""),2.0)</f>
        <v>2</v>
      </c>
      <c r="T216" s="31">
        <f>IFERROR(__xludf.DUMMYFUNCTION("""COMPUTED_VALUE"""),2.0)</f>
        <v>2</v>
      </c>
      <c r="U216" s="29">
        <f>IFERROR(__xludf.DUMMYFUNCTION("""COMPUTED_VALUE"""),2.0)</f>
        <v>2</v>
      </c>
      <c r="V216" s="30">
        <f>IFERROR(__xludf.DUMMYFUNCTION("""COMPUTED_VALUE"""),10.0)</f>
        <v>10</v>
      </c>
      <c r="W216" s="29">
        <f>IFERROR(__xludf.DUMMYFUNCTION("""COMPUTED_VALUE"""),2.0)</f>
        <v>2</v>
      </c>
      <c r="X216" s="30">
        <f>IFERROR(__xludf.DUMMYFUNCTION("""COMPUTED_VALUE"""),2.0)</f>
        <v>2</v>
      </c>
      <c r="Y216" s="30">
        <f>IFERROR(__xludf.DUMMYFUNCTION("""COMPUTED_VALUE"""),3.0)</f>
        <v>3</v>
      </c>
      <c r="Z216" s="35">
        <f>IFERROR(__xludf.DUMMYFUNCTION("""COMPUTED_VALUE"""),0.0)</f>
        <v>0</v>
      </c>
      <c r="AA216" s="30">
        <f>IFERROR(__xludf.DUMMYFUNCTION("""COMPUTED_VALUE"""),0.0)</f>
        <v>0</v>
      </c>
      <c r="AB216" s="30">
        <f>IFERROR(__xludf.DUMMYFUNCTION("""COMPUTED_VALUE"""),0.0)</f>
        <v>0</v>
      </c>
      <c r="AC216" s="34">
        <f>IFERROR(__xludf.DUMMYFUNCTION("""COMPUTED_VALUE"""),5.0)</f>
        <v>5</v>
      </c>
      <c r="AD216" s="29">
        <f>IFERROR(__xludf.DUMMYFUNCTION("""COMPUTED_VALUE"""),0.0)</f>
        <v>0</v>
      </c>
      <c r="AE216" s="35">
        <f>IFERROR(__xludf.DUMMYFUNCTION("""COMPUTED_VALUE"""),5.0)</f>
        <v>5</v>
      </c>
      <c r="AF216" s="30">
        <f>IFERROR(__xludf.DUMMYFUNCTION("""COMPUTED_VALUE"""),2.0)</f>
        <v>2</v>
      </c>
      <c r="AG216" s="30">
        <f>IFERROR(__xludf.DUMMYFUNCTION("""COMPUTED_VALUE"""),3.0)</f>
        <v>3</v>
      </c>
      <c r="AH216" s="30">
        <f>IFERROR(__xludf.DUMMYFUNCTION("""COMPUTED_VALUE"""),0.0)</f>
        <v>0</v>
      </c>
      <c r="AI216" s="34">
        <f>IFERROR(__xludf.DUMMYFUNCTION("""COMPUTED_VALUE"""),5.0)</f>
        <v>5</v>
      </c>
      <c r="AJ216" s="35">
        <f>IFERROR(__xludf.DUMMYFUNCTION("""COMPUTED_VALUE"""),0.0)</f>
        <v>0</v>
      </c>
      <c r="AK216" s="30">
        <f>IFERROR(__xludf.DUMMYFUNCTION("""COMPUTED_VALUE"""),0.0)</f>
        <v>0</v>
      </c>
      <c r="AL216" s="29">
        <f>IFERROR(__xludf.DUMMYFUNCTION("""COMPUTED_VALUE"""),0.0)</f>
        <v>0</v>
      </c>
      <c r="AM216" s="30">
        <f>IFERROR(__xludf.DUMMYFUNCTION("""COMPUTED_VALUE"""),0.0)</f>
        <v>0</v>
      </c>
      <c r="AN216" s="30">
        <f>IFERROR(__xludf.DUMMYFUNCTION("""COMPUTED_VALUE"""),0.0)</f>
        <v>0</v>
      </c>
      <c r="AO216" s="32">
        <f>IFERROR(__xludf.DUMMYFUNCTION("""COMPUTED_VALUE"""),2.0)</f>
        <v>2</v>
      </c>
      <c r="AP216" s="35">
        <f>IFERROR(__xludf.DUMMYFUNCTION("""COMPUTED_VALUE"""),5.0)</f>
        <v>5</v>
      </c>
      <c r="AQ216" s="35">
        <f>IFERROR(__xludf.DUMMYFUNCTION("""COMPUTED_VALUE"""),30.0)</f>
        <v>30</v>
      </c>
      <c r="AR216" s="30">
        <f>IFERROR(__xludf.DUMMYFUNCTION("""COMPUTED_VALUE"""),0.0)</f>
        <v>0</v>
      </c>
      <c r="AS216" s="29">
        <f>IFERROR(__xludf.DUMMYFUNCTION("""COMPUTED_VALUE"""),0.0)</f>
        <v>0</v>
      </c>
      <c r="AT216" s="29">
        <f>IFERROR(__xludf.DUMMYFUNCTION("""COMPUTED_VALUE"""),0.0)</f>
        <v>0</v>
      </c>
    </row>
    <row r="217">
      <c r="A217" s="33" t="str">
        <f>IFERROR(__xludf.DUMMYFUNCTION("""COMPUTED_VALUE"""),"Сиромская Нина")</f>
        <v>Сиромская Нина</v>
      </c>
      <c r="B217" s="29">
        <f>IFERROR(__xludf.DUMMYFUNCTION("""COMPUTED_VALUE"""),144.0)</f>
        <v>144</v>
      </c>
      <c r="C217" s="30">
        <f>IFERROR(__xludf.DUMMYFUNCTION("""COMPUTED_VALUE"""),26.0)</f>
        <v>26</v>
      </c>
      <c r="D217" s="30">
        <f>IFERROR(__xludf.DUMMYFUNCTION("""COMPUTED_VALUE"""),30.0)</f>
        <v>30</v>
      </c>
      <c r="E217" s="30">
        <f>IFERROR(__xludf.DUMMYFUNCTION("""COMPUTED_VALUE"""),35.0)</f>
        <v>35</v>
      </c>
      <c r="F217" s="29">
        <f>IFERROR(__xludf.DUMMYFUNCTION("""COMPUTED_VALUE"""),53.0)</f>
        <v>53</v>
      </c>
      <c r="G217" s="30">
        <f>IFERROR(__xludf.DUMMYFUNCTION("""COMPUTED_VALUE"""),22.0)</f>
        <v>22</v>
      </c>
      <c r="H217" s="30">
        <f>IFERROR(__xludf.DUMMYFUNCTION("""COMPUTED_VALUE"""),4.0)</f>
        <v>4</v>
      </c>
      <c r="I217" s="30">
        <f>IFERROR(__xludf.DUMMYFUNCTION("""COMPUTED_VALUE"""),12.0)</f>
        <v>12</v>
      </c>
      <c r="J217" s="30">
        <f>IFERROR(__xludf.DUMMYFUNCTION("""COMPUTED_VALUE"""),18.0)</f>
        <v>18</v>
      </c>
      <c r="K217" s="30">
        <f>IFERROR(__xludf.DUMMYFUNCTION("""COMPUTED_VALUE"""),5.0)</f>
        <v>5</v>
      </c>
      <c r="L217" s="30">
        <f>IFERROR(__xludf.DUMMYFUNCTION("""COMPUTED_VALUE"""),12.0)</f>
        <v>12</v>
      </c>
      <c r="M217" s="30">
        <f>IFERROR(__xludf.DUMMYFUNCTION("""COMPUTED_VALUE"""),18.0)</f>
        <v>18</v>
      </c>
      <c r="N217" s="30">
        <f>IFERROR(__xludf.DUMMYFUNCTION("""COMPUTED_VALUE"""),10.0)</f>
        <v>10</v>
      </c>
      <c r="O217" s="30">
        <f>IFERROR(__xludf.DUMMYFUNCTION("""COMPUTED_VALUE"""),0.0)</f>
        <v>0</v>
      </c>
      <c r="P217" s="29">
        <f>IFERROR(__xludf.DUMMYFUNCTION("""COMPUTED_VALUE"""),43.0)</f>
        <v>43</v>
      </c>
      <c r="Q217" s="30">
        <f>IFERROR(__xludf.DUMMYFUNCTION("""COMPUTED_VALUE"""),10.0)</f>
        <v>10</v>
      </c>
      <c r="R217" s="30">
        <f>IFERROR(__xludf.DUMMYFUNCTION("""COMPUTED_VALUE"""),10.0)</f>
        <v>10</v>
      </c>
      <c r="S217" s="30">
        <f>IFERROR(__xludf.DUMMYFUNCTION("""COMPUTED_VALUE"""),2.0)</f>
        <v>2</v>
      </c>
      <c r="T217" s="31">
        <f>IFERROR(__xludf.DUMMYFUNCTION("""COMPUTED_VALUE"""),2.0)</f>
        <v>2</v>
      </c>
      <c r="U217" s="29">
        <f>IFERROR(__xludf.DUMMYFUNCTION("""COMPUTED_VALUE"""),2.0)</f>
        <v>2</v>
      </c>
      <c r="V217" s="30">
        <f>IFERROR(__xludf.DUMMYFUNCTION("""COMPUTED_VALUE"""),10.0)</f>
        <v>10</v>
      </c>
      <c r="W217" s="29">
        <f>IFERROR(__xludf.DUMMYFUNCTION("""COMPUTED_VALUE"""),2.0)</f>
        <v>2</v>
      </c>
      <c r="X217" s="30">
        <f>IFERROR(__xludf.DUMMYFUNCTION("""COMPUTED_VALUE"""),2.0)</f>
        <v>2</v>
      </c>
      <c r="Y217" s="30">
        <f>IFERROR(__xludf.DUMMYFUNCTION("""COMPUTED_VALUE"""),3.0)</f>
        <v>3</v>
      </c>
      <c r="Z217" s="35">
        <f>IFERROR(__xludf.DUMMYFUNCTION("""COMPUTED_VALUE"""),9.0)</f>
        <v>9</v>
      </c>
      <c r="AA217" s="30">
        <f>IFERROR(__xludf.DUMMYFUNCTION("""COMPUTED_VALUE"""),2.0)</f>
        <v>2</v>
      </c>
      <c r="AB217" s="30">
        <f>IFERROR(__xludf.DUMMYFUNCTION("""COMPUTED_VALUE"""),2.0)</f>
        <v>2</v>
      </c>
      <c r="AC217" s="34">
        <f>IFERROR(__xludf.DUMMYFUNCTION("""COMPUTED_VALUE"""),5.0)</f>
        <v>5</v>
      </c>
      <c r="AD217" s="29">
        <f>IFERROR(__xludf.DUMMYFUNCTION("""COMPUTED_VALUE"""),0.0)</f>
        <v>0</v>
      </c>
      <c r="AE217" s="35">
        <f>IFERROR(__xludf.DUMMYFUNCTION("""COMPUTED_VALUE"""),5.0)</f>
        <v>5</v>
      </c>
      <c r="AF217" s="30">
        <f>IFERROR(__xludf.DUMMYFUNCTION("""COMPUTED_VALUE"""),2.0)</f>
        <v>2</v>
      </c>
      <c r="AG217" s="30">
        <f>IFERROR(__xludf.DUMMYFUNCTION("""COMPUTED_VALUE"""),3.0)</f>
        <v>3</v>
      </c>
      <c r="AH217" s="30">
        <f>IFERROR(__xludf.DUMMYFUNCTION("""COMPUTED_VALUE"""),2.0)</f>
        <v>2</v>
      </c>
      <c r="AI217" s="34">
        <f>IFERROR(__xludf.DUMMYFUNCTION("""COMPUTED_VALUE"""),5.0)</f>
        <v>5</v>
      </c>
      <c r="AJ217" s="35">
        <f>IFERROR(__xludf.DUMMYFUNCTION("""COMPUTED_VALUE"""),9.0)</f>
        <v>9</v>
      </c>
      <c r="AK217" s="30">
        <f>IFERROR(__xludf.DUMMYFUNCTION("""COMPUTED_VALUE"""),2.0)</f>
        <v>2</v>
      </c>
      <c r="AL217" s="29">
        <f>IFERROR(__xludf.DUMMYFUNCTION("""COMPUTED_VALUE"""),2.0)</f>
        <v>2</v>
      </c>
      <c r="AM217" s="30">
        <f>IFERROR(__xludf.DUMMYFUNCTION("""COMPUTED_VALUE"""),10.0)</f>
        <v>10</v>
      </c>
      <c r="AN217" s="30">
        <f>IFERROR(__xludf.DUMMYFUNCTION("""COMPUTED_VALUE"""),0.0)</f>
        <v>0</v>
      </c>
      <c r="AO217" s="32">
        <f>IFERROR(__xludf.DUMMYFUNCTION("""COMPUTED_VALUE"""),0.0)</f>
        <v>0</v>
      </c>
      <c r="AP217" s="35">
        <f>IFERROR(__xludf.DUMMYFUNCTION("""COMPUTED_VALUE"""),5.0)</f>
        <v>5</v>
      </c>
      <c r="AQ217" s="35">
        <f>IFERROR(__xludf.DUMMYFUNCTION("""COMPUTED_VALUE"""),36.0)</f>
        <v>36</v>
      </c>
      <c r="AR217" s="30">
        <f>IFERROR(__xludf.DUMMYFUNCTION("""COMPUTED_VALUE"""),2.0)</f>
        <v>2</v>
      </c>
      <c r="AS217" s="29">
        <f>IFERROR(__xludf.DUMMYFUNCTION("""COMPUTED_VALUE"""),0.0)</f>
        <v>0</v>
      </c>
      <c r="AT217" s="29">
        <f>IFERROR(__xludf.DUMMYFUNCTION("""COMPUTED_VALUE"""),0.0)</f>
        <v>0</v>
      </c>
    </row>
    <row r="218">
      <c r="A218" s="33" t="str">
        <f>IFERROR(__xludf.DUMMYFUNCTION("""COMPUTED_VALUE"""),"Гладкова Светлана")</f>
        <v>Гладкова Светлана</v>
      </c>
      <c r="B218" s="29">
        <f>IFERROR(__xludf.DUMMYFUNCTION("""COMPUTED_VALUE"""),132.0)</f>
        <v>132</v>
      </c>
      <c r="C218" s="30">
        <f>IFERROR(__xludf.DUMMYFUNCTION("""COMPUTED_VALUE"""),26.0)</f>
        <v>26</v>
      </c>
      <c r="D218" s="30">
        <f>IFERROR(__xludf.DUMMYFUNCTION("""COMPUTED_VALUE"""),25.0)</f>
        <v>25</v>
      </c>
      <c r="E218" s="30">
        <f>IFERROR(__xludf.DUMMYFUNCTION("""COMPUTED_VALUE"""),36.0)</f>
        <v>36</v>
      </c>
      <c r="F218" s="29">
        <f>IFERROR(__xludf.DUMMYFUNCTION("""COMPUTED_VALUE"""),45.0)</f>
        <v>45</v>
      </c>
      <c r="G218" s="30">
        <f>IFERROR(__xludf.DUMMYFUNCTION("""COMPUTED_VALUE"""),22.0)</f>
        <v>22</v>
      </c>
      <c r="H218" s="30">
        <f>IFERROR(__xludf.DUMMYFUNCTION("""COMPUTED_VALUE"""),4.0)</f>
        <v>4</v>
      </c>
      <c r="I218" s="30">
        <f>IFERROR(__xludf.DUMMYFUNCTION("""COMPUTED_VALUE"""),12.0)</f>
        <v>12</v>
      </c>
      <c r="J218" s="30">
        <f>IFERROR(__xludf.DUMMYFUNCTION("""COMPUTED_VALUE"""),13.0)</f>
        <v>13</v>
      </c>
      <c r="K218" s="30">
        <f>IFERROR(__xludf.DUMMYFUNCTION("""COMPUTED_VALUE"""),5.0)</f>
        <v>5</v>
      </c>
      <c r="L218" s="30">
        <f>IFERROR(__xludf.DUMMYFUNCTION("""COMPUTED_VALUE"""),12.0)</f>
        <v>12</v>
      </c>
      <c r="M218" s="30">
        <f>IFERROR(__xludf.DUMMYFUNCTION("""COMPUTED_VALUE"""),19.0)</f>
        <v>19</v>
      </c>
      <c r="N218" s="30">
        <f>IFERROR(__xludf.DUMMYFUNCTION("""COMPUTED_VALUE"""),2.0)</f>
        <v>2</v>
      </c>
      <c r="O218" s="30">
        <f>IFERROR(__xludf.DUMMYFUNCTION("""COMPUTED_VALUE"""),2.0)</f>
        <v>2</v>
      </c>
      <c r="P218" s="29">
        <f>IFERROR(__xludf.DUMMYFUNCTION("""COMPUTED_VALUE"""),41.0)</f>
        <v>41</v>
      </c>
      <c r="Q218" s="30">
        <f>IFERROR(__xludf.DUMMYFUNCTION("""COMPUTED_VALUE"""),10.0)</f>
        <v>10</v>
      </c>
      <c r="R218" s="30">
        <f>IFERROR(__xludf.DUMMYFUNCTION("""COMPUTED_VALUE"""),10.0)</f>
        <v>10</v>
      </c>
      <c r="S218" s="30">
        <f>IFERROR(__xludf.DUMMYFUNCTION("""COMPUTED_VALUE"""),2.0)</f>
        <v>2</v>
      </c>
      <c r="T218" s="31">
        <f>IFERROR(__xludf.DUMMYFUNCTION("""COMPUTED_VALUE"""),2.0)</f>
        <v>2</v>
      </c>
      <c r="U218" s="29">
        <f>IFERROR(__xludf.DUMMYFUNCTION("""COMPUTED_VALUE"""),2.0)</f>
        <v>2</v>
      </c>
      <c r="V218" s="30">
        <f>IFERROR(__xludf.DUMMYFUNCTION("""COMPUTED_VALUE"""),10.0)</f>
        <v>10</v>
      </c>
      <c r="W218" s="29">
        <f>IFERROR(__xludf.DUMMYFUNCTION("""COMPUTED_VALUE"""),2.0)</f>
        <v>2</v>
      </c>
      <c r="X218" s="30">
        <f>IFERROR(__xludf.DUMMYFUNCTION("""COMPUTED_VALUE"""),2.0)</f>
        <v>2</v>
      </c>
      <c r="Y218" s="30">
        <f>IFERROR(__xludf.DUMMYFUNCTION("""COMPUTED_VALUE"""),3.0)</f>
        <v>3</v>
      </c>
      <c r="Z218" s="35">
        <f>IFERROR(__xludf.DUMMYFUNCTION("""COMPUTED_VALUE"""),8.0)</f>
        <v>8</v>
      </c>
      <c r="AA218" s="30">
        <f>IFERROR(__xludf.DUMMYFUNCTION("""COMPUTED_VALUE"""),0.0)</f>
        <v>0</v>
      </c>
      <c r="AB218" s="30">
        <f>IFERROR(__xludf.DUMMYFUNCTION("""COMPUTED_VALUE"""),0.0)</f>
        <v>0</v>
      </c>
      <c r="AC218" s="34">
        <f>IFERROR(__xludf.DUMMYFUNCTION("""COMPUTED_VALUE"""),5.0)</f>
        <v>5</v>
      </c>
      <c r="AD218" s="29">
        <f>IFERROR(__xludf.DUMMYFUNCTION("""COMPUTED_VALUE"""),0.0)</f>
        <v>0</v>
      </c>
      <c r="AE218" s="35">
        <f>IFERROR(__xludf.DUMMYFUNCTION("""COMPUTED_VALUE"""),5.0)</f>
        <v>5</v>
      </c>
      <c r="AF218" s="30">
        <f>IFERROR(__xludf.DUMMYFUNCTION("""COMPUTED_VALUE"""),2.0)</f>
        <v>2</v>
      </c>
      <c r="AG218" s="30">
        <f>IFERROR(__xludf.DUMMYFUNCTION("""COMPUTED_VALUE"""),3.0)</f>
        <v>3</v>
      </c>
      <c r="AH218" s="30">
        <f>IFERROR(__xludf.DUMMYFUNCTION("""COMPUTED_VALUE"""),2.0)</f>
        <v>2</v>
      </c>
      <c r="AI218" s="34">
        <f>IFERROR(__xludf.DUMMYFUNCTION("""COMPUTED_VALUE"""),5.0)</f>
        <v>5</v>
      </c>
      <c r="AJ218" s="35">
        <f>IFERROR(__xludf.DUMMYFUNCTION("""COMPUTED_VALUE"""),10.0)</f>
        <v>10</v>
      </c>
      <c r="AK218" s="30">
        <f>IFERROR(__xludf.DUMMYFUNCTION("""COMPUTED_VALUE"""),2.0)</f>
        <v>2</v>
      </c>
      <c r="AL218" s="29">
        <f>IFERROR(__xludf.DUMMYFUNCTION("""COMPUTED_VALUE"""),2.0)</f>
        <v>2</v>
      </c>
      <c r="AM218" s="30">
        <f>IFERROR(__xludf.DUMMYFUNCTION("""COMPUTED_VALUE"""),0.0)</f>
        <v>0</v>
      </c>
      <c r="AN218" s="30">
        <f>IFERROR(__xludf.DUMMYFUNCTION("""COMPUTED_VALUE"""),2.0)</f>
        <v>2</v>
      </c>
      <c r="AO218" s="32">
        <f>IFERROR(__xludf.DUMMYFUNCTION("""COMPUTED_VALUE"""),2.0)</f>
        <v>2</v>
      </c>
      <c r="AP218" s="35">
        <f>IFERROR(__xludf.DUMMYFUNCTION("""COMPUTED_VALUE"""),5.0)</f>
        <v>5</v>
      </c>
      <c r="AQ218" s="35">
        <f>IFERROR(__xludf.DUMMYFUNCTION("""COMPUTED_VALUE"""),32.0)</f>
        <v>32</v>
      </c>
      <c r="AR218" s="30">
        <f>IFERROR(__xludf.DUMMYFUNCTION("""COMPUTED_VALUE"""),2.0)</f>
        <v>2</v>
      </c>
      <c r="AS218" s="29">
        <f>IFERROR(__xludf.DUMMYFUNCTION("""COMPUTED_VALUE"""),2.0)</f>
        <v>2</v>
      </c>
      <c r="AT218" s="29">
        <f>IFERROR(__xludf.DUMMYFUNCTION("""COMPUTED_VALUE"""),0.0)</f>
        <v>0</v>
      </c>
    </row>
    <row r="219">
      <c r="A219" s="33" t="str">
        <f>IFERROR(__xludf.DUMMYFUNCTION("""COMPUTED_VALUE"""),"Илькевич Александра")</f>
        <v>Илькевич Александра</v>
      </c>
      <c r="B219" s="29">
        <f>IFERROR(__xludf.DUMMYFUNCTION("""COMPUTED_VALUE"""),127.0)</f>
        <v>127</v>
      </c>
      <c r="C219" s="30">
        <f>IFERROR(__xludf.DUMMYFUNCTION("""COMPUTED_VALUE"""),22.0)</f>
        <v>22</v>
      </c>
      <c r="D219" s="30">
        <f>IFERROR(__xludf.DUMMYFUNCTION("""COMPUTED_VALUE"""),22.0)</f>
        <v>22</v>
      </c>
      <c r="E219" s="30">
        <f>IFERROR(__xludf.DUMMYFUNCTION("""COMPUTED_VALUE"""),28.0)</f>
        <v>28</v>
      </c>
      <c r="F219" s="29">
        <f>IFERROR(__xludf.DUMMYFUNCTION("""COMPUTED_VALUE"""),55.0)</f>
        <v>55</v>
      </c>
      <c r="G219" s="30">
        <f>IFERROR(__xludf.DUMMYFUNCTION("""COMPUTED_VALUE"""),22.0)</f>
        <v>22</v>
      </c>
      <c r="H219" s="30">
        <f>IFERROR(__xludf.DUMMYFUNCTION("""COMPUTED_VALUE"""),0.0)</f>
        <v>0</v>
      </c>
      <c r="I219" s="30">
        <f>IFERROR(__xludf.DUMMYFUNCTION("""COMPUTED_VALUE"""),12.0)</f>
        <v>12</v>
      </c>
      <c r="J219" s="30">
        <f>IFERROR(__xludf.DUMMYFUNCTION("""COMPUTED_VALUE"""),10.0)</f>
        <v>10</v>
      </c>
      <c r="K219" s="30">
        <f>IFERROR(__xludf.DUMMYFUNCTION("""COMPUTED_VALUE"""),2.0)</f>
        <v>2</v>
      </c>
      <c r="L219" s="30">
        <f>IFERROR(__xludf.DUMMYFUNCTION("""COMPUTED_VALUE"""),11.0)</f>
        <v>11</v>
      </c>
      <c r="M219" s="30">
        <f>IFERROR(__xludf.DUMMYFUNCTION("""COMPUTED_VALUE"""),15.0)</f>
        <v>15</v>
      </c>
      <c r="N219" s="30">
        <f>IFERROR(__xludf.DUMMYFUNCTION("""COMPUTED_VALUE"""),12.0)</f>
        <v>12</v>
      </c>
      <c r="O219" s="30">
        <f>IFERROR(__xludf.DUMMYFUNCTION("""COMPUTED_VALUE"""),2.0)</f>
        <v>2</v>
      </c>
      <c r="P219" s="29">
        <f>IFERROR(__xludf.DUMMYFUNCTION("""COMPUTED_VALUE"""),41.0)</f>
        <v>41</v>
      </c>
      <c r="Q219" s="30">
        <f>IFERROR(__xludf.DUMMYFUNCTION("""COMPUTED_VALUE"""),10.0)</f>
        <v>10</v>
      </c>
      <c r="R219" s="30">
        <f>IFERROR(__xludf.DUMMYFUNCTION("""COMPUTED_VALUE"""),10.0)</f>
        <v>10</v>
      </c>
      <c r="S219" s="30">
        <f>IFERROR(__xludf.DUMMYFUNCTION("""COMPUTED_VALUE"""),2.0)</f>
        <v>2</v>
      </c>
      <c r="T219" s="31">
        <f>IFERROR(__xludf.DUMMYFUNCTION("""COMPUTED_VALUE"""),0.0)</f>
        <v>0</v>
      </c>
      <c r="U219" s="29">
        <f>IFERROR(__xludf.DUMMYFUNCTION("""COMPUTED_VALUE"""),0.0)</f>
        <v>0</v>
      </c>
      <c r="V219" s="30">
        <f>IFERROR(__xludf.DUMMYFUNCTION("""COMPUTED_VALUE"""),10.0)</f>
        <v>10</v>
      </c>
      <c r="W219" s="29">
        <f>IFERROR(__xludf.DUMMYFUNCTION("""COMPUTED_VALUE"""),2.0)</f>
        <v>2</v>
      </c>
      <c r="X219" s="30">
        <f>IFERROR(__xludf.DUMMYFUNCTION("""COMPUTED_VALUE"""),1.0)</f>
        <v>1</v>
      </c>
      <c r="Y219" s="30">
        <f>IFERROR(__xludf.DUMMYFUNCTION("""COMPUTED_VALUE"""),2.0)</f>
        <v>2</v>
      </c>
      <c r="Z219" s="35">
        <f>IFERROR(__xludf.DUMMYFUNCTION("""COMPUTED_VALUE"""),3.0)</f>
        <v>3</v>
      </c>
      <c r="AA219" s="30">
        <f>IFERROR(__xludf.DUMMYFUNCTION("""COMPUTED_VALUE"""),2.0)</f>
        <v>2</v>
      </c>
      <c r="AB219" s="30">
        <f>IFERROR(__xludf.DUMMYFUNCTION("""COMPUTED_VALUE"""),2.0)</f>
        <v>2</v>
      </c>
      <c r="AC219" s="34">
        <f>IFERROR(__xludf.DUMMYFUNCTION("""COMPUTED_VALUE"""),0.0)</f>
        <v>0</v>
      </c>
      <c r="AD219" s="29">
        <f>IFERROR(__xludf.DUMMYFUNCTION("""COMPUTED_VALUE"""),2.0)</f>
        <v>2</v>
      </c>
      <c r="AE219" s="35">
        <f>IFERROR(__xludf.DUMMYFUNCTION("""COMPUTED_VALUE"""),5.0)</f>
        <v>5</v>
      </c>
      <c r="AF219" s="30">
        <f>IFERROR(__xludf.DUMMYFUNCTION("""COMPUTED_VALUE"""),1.0)</f>
        <v>1</v>
      </c>
      <c r="AG219" s="30">
        <f>IFERROR(__xludf.DUMMYFUNCTION("""COMPUTED_VALUE"""),3.0)</f>
        <v>3</v>
      </c>
      <c r="AH219" s="30">
        <f>IFERROR(__xludf.DUMMYFUNCTION("""COMPUTED_VALUE"""),2.0)</f>
        <v>2</v>
      </c>
      <c r="AI219" s="34">
        <f>IFERROR(__xludf.DUMMYFUNCTION("""COMPUTED_VALUE"""),5.0)</f>
        <v>5</v>
      </c>
      <c r="AJ219" s="35">
        <f>IFERROR(__xludf.DUMMYFUNCTION("""COMPUTED_VALUE"""),6.0)</f>
        <v>6</v>
      </c>
      <c r="AK219" s="30">
        <f>IFERROR(__xludf.DUMMYFUNCTION("""COMPUTED_VALUE"""),2.0)</f>
        <v>2</v>
      </c>
      <c r="AL219" s="29">
        <f>IFERROR(__xludf.DUMMYFUNCTION("""COMPUTED_VALUE"""),2.0)</f>
        <v>2</v>
      </c>
      <c r="AM219" s="30">
        <f>IFERROR(__xludf.DUMMYFUNCTION("""COMPUTED_VALUE"""),10.0)</f>
        <v>10</v>
      </c>
      <c r="AN219" s="30">
        <f>IFERROR(__xludf.DUMMYFUNCTION("""COMPUTED_VALUE"""),2.0)</f>
        <v>2</v>
      </c>
      <c r="AO219" s="32">
        <f>IFERROR(__xludf.DUMMYFUNCTION("""COMPUTED_VALUE"""),2.0)</f>
        <v>2</v>
      </c>
      <c r="AP219" s="35">
        <f>IFERROR(__xludf.DUMMYFUNCTION("""COMPUTED_VALUE"""),0.0)</f>
        <v>0</v>
      </c>
      <c r="AQ219" s="35">
        <f>IFERROR(__xludf.DUMMYFUNCTION("""COMPUTED_VALUE"""),37.0)</f>
        <v>37</v>
      </c>
      <c r="AR219" s="30">
        <f>IFERROR(__xludf.DUMMYFUNCTION("""COMPUTED_VALUE"""),2.0)</f>
        <v>2</v>
      </c>
      <c r="AS219" s="29">
        <f>IFERROR(__xludf.DUMMYFUNCTION("""COMPUTED_VALUE"""),2.0)</f>
        <v>2</v>
      </c>
      <c r="AT219" s="29">
        <f>IFERROR(__xludf.DUMMYFUNCTION("""COMPUTED_VALUE"""),0.0)</f>
        <v>0</v>
      </c>
    </row>
    <row r="220">
      <c r="A220" s="33" t="str">
        <f>IFERROR(__xludf.DUMMYFUNCTION("""COMPUTED_VALUE"""),"Денисова Евгения")</f>
        <v>Денисова Евгения</v>
      </c>
      <c r="B220" s="29">
        <f>IFERROR(__xludf.DUMMYFUNCTION("""COMPUTED_VALUE"""),105.0)</f>
        <v>105</v>
      </c>
      <c r="C220" s="30">
        <f>IFERROR(__xludf.DUMMYFUNCTION("""COMPUTED_VALUE"""),22.0)</f>
        <v>22</v>
      </c>
      <c r="D220" s="30">
        <f>IFERROR(__xludf.DUMMYFUNCTION("""COMPUTED_VALUE"""),14.0)</f>
        <v>14</v>
      </c>
      <c r="E220" s="30">
        <f>IFERROR(__xludf.DUMMYFUNCTION("""COMPUTED_VALUE"""),20.0)</f>
        <v>20</v>
      </c>
      <c r="F220" s="29">
        <f>IFERROR(__xludf.DUMMYFUNCTION("""COMPUTED_VALUE"""),49.0)</f>
        <v>49</v>
      </c>
      <c r="G220" s="30">
        <f>IFERROR(__xludf.DUMMYFUNCTION("""COMPUTED_VALUE"""),22.0)</f>
        <v>22</v>
      </c>
      <c r="H220" s="30">
        <f>IFERROR(__xludf.DUMMYFUNCTION("""COMPUTED_VALUE"""),0.0)</f>
        <v>0</v>
      </c>
      <c r="I220" s="30">
        <f>IFERROR(__xludf.DUMMYFUNCTION("""COMPUTED_VALUE"""),10.0)</f>
        <v>10</v>
      </c>
      <c r="J220" s="30">
        <f>IFERROR(__xludf.DUMMYFUNCTION("""COMPUTED_VALUE"""),4.0)</f>
        <v>4</v>
      </c>
      <c r="K220" s="30">
        <f>IFERROR(__xludf.DUMMYFUNCTION("""COMPUTED_VALUE"""),5.0)</f>
        <v>5</v>
      </c>
      <c r="L220" s="30">
        <f>IFERROR(__xludf.DUMMYFUNCTION("""COMPUTED_VALUE"""),10.0)</f>
        <v>10</v>
      </c>
      <c r="M220" s="30">
        <f>IFERROR(__xludf.DUMMYFUNCTION("""COMPUTED_VALUE"""),5.0)</f>
        <v>5</v>
      </c>
      <c r="N220" s="30">
        <f>IFERROR(__xludf.DUMMYFUNCTION("""COMPUTED_VALUE"""),10.0)</f>
        <v>10</v>
      </c>
      <c r="O220" s="30">
        <f>IFERROR(__xludf.DUMMYFUNCTION("""COMPUTED_VALUE"""),2.0)</f>
        <v>2</v>
      </c>
      <c r="P220" s="29">
        <f>IFERROR(__xludf.DUMMYFUNCTION("""COMPUTED_VALUE"""),37.0)</f>
        <v>37</v>
      </c>
      <c r="Q220" s="30">
        <f>IFERROR(__xludf.DUMMYFUNCTION("""COMPUTED_VALUE"""),10.0)</f>
        <v>10</v>
      </c>
      <c r="R220" s="30">
        <f>IFERROR(__xludf.DUMMYFUNCTION("""COMPUTED_VALUE"""),10.0)</f>
        <v>10</v>
      </c>
      <c r="S220" s="30">
        <f>IFERROR(__xludf.DUMMYFUNCTION("""COMPUTED_VALUE"""),2.0)</f>
        <v>2</v>
      </c>
      <c r="T220" s="31">
        <f>IFERROR(__xludf.DUMMYFUNCTION("""COMPUTED_VALUE"""),0.0)</f>
        <v>0</v>
      </c>
      <c r="U220" s="29">
        <f>IFERROR(__xludf.DUMMYFUNCTION("""COMPUTED_VALUE"""),0.0)</f>
        <v>0</v>
      </c>
      <c r="V220" s="30">
        <f>IFERROR(__xludf.DUMMYFUNCTION("""COMPUTED_VALUE"""),10.0)</f>
        <v>10</v>
      </c>
      <c r="W220" s="29">
        <f>IFERROR(__xludf.DUMMYFUNCTION("""COMPUTED_VALUE"""),0.0)</f>
        <v>0</v>
      </c>
      <c r="X220" s="30">
        <f>IFERROR(__xludf.DUMMYFUNCTION("""COMPUTED_VALUE"""),2.0)</f>
        <v>2</v>
      </c>
      <c r="Y220" s="30">
        <f>IFERROR(__xludf.DUMMYFUNCTION("""COMPUTED_VALUE"""),2.0)</f>
        <v>2</v>
      </c>
      <c r="Z220" s="35">
        <f>IFERROR(__xludf.DUMMYFUNCTION("""COMPUTED_VALUE"""),0.0)</f>
        <v>0</v>
      </c>
      <c r="AA220" s="30">
        <f>IFERROR(__xludf.DUMMYFUNCTION("""COMPUTED_VALUE"""),0.0)</f>
        <v>0</v>
      </c>
      <c r="AB220" s="30">
        <f>IFERROR(__xludf.DUMMYFUNCTION("""COMPUTED_VALUE"""),0.0)</f>
        <v>0</v>
      </c>
      <c r="AC220" s="34">
        <f>IFERROR(__xludf.DUMMYFUNCTION("""COMPUTED_VALUE"""),5.0)</f>
        <v>5</v>
      </c>
      <c r="AD220" s="29">
        <f>IFERROR(__xludf.DUMMYFUNCTION("""COMPUTED_VALUE"""),0.0)</f>
        <v>0</v>
      </c>
      <c r="AE220" s="35">
        <f>IFERROR(__xludf.DUMMYFUNCTION("""COMPUTED_VALUE"""),5.0)</f>
        <v>5</v>
      </c>
      <c r="AF220" s="30">
        <f>IFERROR(__xludf.DUMMYFUNCTION("""COMPUTED_VALUE"""),2.0)</f>
        <v>2</v>
      </c>
      <c r="AG220" s="30">
        <f>IFERROR(__xludf.DUMMYFUNCTION("""COMPUTED_VALUE"""),3.0)</f>
        <v>3</v>
      </c>
      <c r="AH220" s="30">
        <f>IFERROR(__xludf.DUMMYFUNCTION("""COMPUTED_VALUE"""),0.0)</f>
        <v>0</v>
      </c>
      <c r="AI220" s="34">
        <f>IFERROR(__xludf.DUMMYFUNCTION("""COMPUTED_VALUE"""),5.0)</f>
        <v>5</v>
      </c>
      <c r="AJ220" s="35">
        <f>IFERROR(__xludf.DUMMYFUNCTION("""COMPUTED_VALUE"""),0.0)</f>
        <v>0</v>
      </c>
      <c r="AK220" s="30">
        <f>IFERROR(__xludf.DUMMYFUNCTION("""COMPUTED_VALUE"""),0.0)</f>
        <v>0</v>
      </c>
      <c r="AL220" s="29">
        <f>IFERROR(__xludf.DUMMYFUNCTION("""COMPUTED_VALUE"""),0.0)</f>
        <v>0</v>
      </c>
      <c r="AM220" s="30">
        <f>IFERROR(__xludf.DUMMYFUNCTION("""COMPUTED_VALUE"""),10.0)</f>
        <v>10</v>
      </c>
      <c r="AN220" s="30">
        <f>IFERROR(__xludf.DUMMYFUNCTION("""COMPUTED_VALUE"""),0.0)</f>
        <v>0</v>
      </c>
      <c r="AO220" s="32">
        <f>IFERROR(__xludf.DUMMYFUNCTION("""COMPUTED_VALUE"""),2.0)</f>
        <v>2</v>
      </c>
      <c r="AP220" s="35">
        <f>IFERROR(__xludf.DUMMYFUNCTION("""COMPUTED_VALUE"""),5.0)</f>
        <v>5</v>
      </c>
      <c r="AQ220" s="35">
        <f>IFERROR(__xludf.DUMMYFUNCTION("""COMPUTED_VALUE"""),28.0)</f>
        <v>28</v>
      </c>
      <c r="AR220" s="30">
        <f>IFERROR(__xludf.DUMMYFUNCTION("""COMPUTED_VALUE"""),2.0)</f>
        <v>2</v>
      </c>
      <c r="AS220" s="29">
        <f>IFERROR(__xludf.DUMMYFUNCTION("""COMPUTED_VALUE"""),2.0)</f>
        <v>2</v>
      </c>
      <c r="AT220" s="29">
        <f>IFERROR(__xludf.DUMMYFUNCTION("""COMPUTED_VALUE"""),0.0)</f>
        <v>0</v>
      </c>
    </row>
    <row r="221">
      <c r="A221" s="33" t="str">
        <f>IFERROR(__xludf.DUMMYFUNCTION("""COMPUTED_VALUE"""),"Кайшева Яна")</f>
        <v>Кайшева Яна</v>
      </c>
      <c r="B221" s="29">
        <f>IFERROR(__xludf.DUMMYFUNCTION("""COMPUTED_VALUE"""),83.0)</f>
        <v>83</v>
      </c>
      <c r="C221" s="30">
        <f>IFERROR(__xludf.DUMMYFUNCTION("""COMPUTED_VALUE"""),26.0)</f>
        <v>26</v>
      </c>
      <c r="D221" s="30">
        <f>IFERROR(__xludf.DUMMYFUNCTION("""COMPUTED_VALUE"""),26.0)</f>
        <v>26</v>
      </c>
      <c r="E221" s="30">
        <f>IFERROR(__xludf.DUMMYFUNCTION("""COMPUTED_VALUE"""),22.0)</f>
        <v>22</v>
      </c>
      <c r="F221" s="29">
        <f>IFERROR(__xludf.DUMMYFUNCTION("""COMPUTED_VALUE"""),9.0)</f>
        <v>9</v>
      </c>
      <c r="G221" s="30">
        <f>IFERROR(__xludf.DUMMYFUNCTION("""COMPUTED_VALUE"""),22.0)</f>
        <v>22</v>
      </c>
      <c r="H221" s="30">
        <f>IFERROR(__xludf.DUMMYFUNCTION("""COMPUTED_VALUE"""),4.0)</f>
        <v>4</v>
      </c>
      <c r="I221" s="30">
        <f>IFERROR(__xludf.DUMMYFUNCTION("""COMPUTED_VALUE"""),12.0)</f>
        <v>12</v>
      </c>
      <c r="J221" s="30">
        <f>IFERROR(__xludf.DUMMYFUNCTION("""COMPUTED_VALUE"""),14.0)</f>
        <v>14</v>
      </c>
      <c r="K221" s="30">
        <f>IFERROR(__xludf.DUMMYFUNCTION("""COMPUTED_VALUE"""),7.0)</f>
        <v>7</v>
      </c>
      <c r="L221" s="30">
        <f>IFERROR(__xludf.DUMMYFUNCTION("""COMPUTED_VALUE"""),11.0)</f>
        <v>11</v>
      </c>
      <c r="M221" s="30">
        <f>IFERROR(__xludf.DUMMYFUNCTION("""COMPUTED_VALUE"""),4.0)</f>
        <v>4</v>
      </c>
      <c r="N221" s="30">
        <f>IFERROR(__xludf.DUMMYFUNCTION("""COMPUTED_VALUE"""),2.0)</f>
        <v>2</v>
      </c>
      <c r="O221" s="30">
        <f>IFERROR(__xludf.DUMMYFUNCTION("""COMPUTED_VALUE"""),2.0)</f>
        <v>2</v>
      </c>
      <c r="P221" s="29">
        <f>IFERROR(__xludf.DUMMYFUNCTION("""COMPUTED_VALUE"""),5.0)</f>
        <v>5</v>
      </c>
      <c r="Q221" s="30">
        <f>IFERROR(__xludf.DUMMYFUNCTION("""COMPUTED_VALUE"""),10.0)</f>
        <v>10</v>
      </c>
      <c r="R221" s="30">
        <f>IFERROR(__xludf.DUMMYFUNCTION("""COMPUTED_VALUE"""),10.0)</f>
        <v>10</v>
      </c>
      <c r="S221" s="30">
        <f>IFERROR(__xludf.DUMMYFUNCTION("""COMPUTED_VALUE"""),2.0)</f>
        <v>2</v>
      </c>
      <c r="T221" s="31">
        <f>IFERROR(__xludf.DUMMYFUNCTION("""COMPUTED_VALUE"""),2.0)</f>
        <v>2</v>
      </c>
      <c r="U221" s="29">
        <f>IFERROR(__xludf.DUMMYFUNCTION("""COMPUTED_VALUE"""),2.0)</f>
        <v>2</v>
      </c>
      <c r="V221" s="30">
        <f>IFERROR(__xludf.DUMMYFUNCTION("""COMPUTED_VALUE"""),10.0)</f>
        <v>10</v>
      </c>
      <c r="W221" s="29">
        <f>IFERROR(__xludf.DUMMYFUNCTION("""COMPUTED_VALUE"""),2.0)</f>
        <v>2</v>
      </c>
      <c r="X221" s="30">
        <f>IFERROR(__xludf.DUMMYFUNCTION("""COMPUTED_VALUE"""),2.0)</f>
        <v>2</v>
      </c>
      <c r="Y221" s="30">
        <f>IFERROR(__xludf.DUMMYFUNCTION("""COMPUTED_VALUE"""),2.0)</f>
        <v>2</v>
      </c>
      <c r="Z221" s="35">
        <f>IFERROR(__xludf.DUMMYFUNCTION("""COMPUTED_VALUE"""),6.0)</f>
        <v>6</v>
      </c>
      <c r="AA221" s="30">
        <f>IFERROR(__xludf.DUMMYFUNCTION("""COMPUTED_VALUE"""),2.0)</f>
        <v>2</v>
      </c>
      <c r="AB221" s="30">
        <f>IFERROR(__xludf.DUMMYFUNCTION("""COMPUTED_VALUE"""),2.0)</f>
        <v>2</v>
      </c>
      <c r="AC221" s="34">
        <f>IFERROR(__xludf.DUMMYFUNCTION("""COMPUTED_VALUE"""),5.0)</f>
        <v>5</v>
      </c>
      <c r="AD221" s="29">
        <f>IFERROR(__xludf.DUMMYFUNCTION("""COMPUTED_VALUE"""),2.0)</f>
        <v>2</v>
      </c>
      <c r="AE221" s="35">
        <f>IFERROR(__xludf.DUMMYFUNCTION("""COMPUTED_VALUE"""),5.0)</f>
        <v>5</v>
      </c>
      <c r="AF221" s="30">
        <f>IFERROR(__xludf.DUMMYFUNCTION("""COMPUTED_VALUE"""),2.0)</f>
        <v>2</v>
      </c>
      <c r="AG221" s="30">
        <f>IFERROR(__xludf.DUMMYFUNCTION("""COMPUTED_VALUE"""),2.0)</f>
        <v>2</v>
      </c>
      <c r="AH221" s="30">
        <f>IFERROR(__xludf.DUMMYFUNCTION("""COMPUTED_VALUE"""),2.0)</f>
        <v>2</v>
      </c>
      <c r="AI221" s="34">
        <f>IFERROR(__xludf.DUMMYFUNCTION("""COMPUTED_VALUE"""),0.0)</f>
        <v>0</v>
      </c>
      <c r="AJ221" s="35">
        <f>IFERROR(__xludf.DUMMYFUNCTION("""COMPUTED_VALUE"""),0.0)</f>
        <v>0</v>
      </c>
      <c r="AK221" s="30">
        <f>IFERROR(__xludf.DUMMYFUNCTION("""COMPUTED_VALUE"""),2.0)</f>
        <v>2</v>
      </c>
      <c r="AL221" s="29">
        <f>IFERROR(__xludf.DUMMYFUNCTION("""COMPUTED_VALUE"""),2.0)</f>
        <v>2</v>
      </c>
      <c r="AM221" s="30">
        <f>IFERROR(__xludf.DUMMYFUNCTION("""COMPUTED_VALUE"""),0.0)</f>
        <v>0</v>
      </c>
      <c r="AN221" s="30">
        <f>IFERROR(__xludf.DUMMYFUNCTION("""COMPUTED_VALUE"""),2.0)</f>
        <v>2</v>
      </c>
      <c r="AO221" s="32">
        <f>IFERROR(__xludf.DUMMYFUNCTION("""COMPUTED_VALUE"""),2.0)</f>
        <v>2</v>
      </c>
      <c r="AP221" s="35">
        <f>IFERROR(__xludf.DUMMYFUNCTION("""COMPUTED_VALUE"""),5.0)</f>
        <v>5</v>
      </c>
      <c r="AQ221" s="35">
        <f>IFERROR(__xludf.DUMMYFUNCTION("""COMPUTED_VALUE"""),0.0)</f>
        <v>0</v>
      </c>
      <c r="AR221" s="30">
        <f>IFERROR(__xludf.DUMMYFUNCTION("""COMPUTED_VALUE"""),0.0)</f>
        <v>0</v>
      </c>
      <c r="AS221" s="29">
        <f>IFERROR(__xludf.DUMMYFUNCTION("""COMPUTED_VALUE"""),0.0)</f>
        <v>0</v>
      </c>
      <c r="AT221" s="29">
        <f>IFERROR(__xludf.DUMMYFUNCTION("""COMPUTED_VALUE"""),0.0)</f>
        <v>0</v>
      </c>
    </row>
    <row r="222">
      <c r="A222" s="33" t="str">
        <f>IFERROR(__xludf.DUMMYFUNCTION("""COMPUTED_VALUE"""),"Нарожный Роман")</f>
        <v>Нарожный Роман</v>
      </c>
      <c r="B222" s="29">
        <f>IFERROR(__xludf.DUMMYFUNCTION("""COMPUTED_VALUE"""),138.0)</f>
        <v>138</v>
      </c>
      <c r="C222" s="30">
        <f>IFERROR(__xludf.DUMMYFUNCTION("""COMPUTED_VALUE"""),26.0)</f>
        <v>26</v>
      </c>
      <c r="D222" s="30">
        <f>IFERROR(__xludf.DUMMYFUNCTION("""COMPUTED_VALUE"""),26.0)</f>
        <v>26</v>
      </c>
      <c r="E222" s="30">
        <f>IFERROR(__xludf.DUMMYFUNCTION("""COMPUTED_VALUE"""),29.0)</f>
        <v>29</v>
      </c>
      <c r="F222" s="29">
        <f>IFERROR(__xludf.DUMMYFUNCTION("""COMPUTED_VALUE"""),57.0)</f>
        <v>57</v>
      </c>
      <c r="G222" s="30">
        <f>IFERROR(__xludf.DUMMYFUNCTION("""COMPUTED_VALUE"""),22.0)</f>
        <v>22</v>
      </c>
      <c r="H222" s="30">
        <f>IFERROR(__xludf.DUMMYFUNCTION("""COMPUTED_VALUE"""),4.0)</f>
        <v>4</v>
      </c>
      <c r="I222" s="30">
        <f>IFERROR(__xludf.DUMMYFUNCTION("""COMPUTED_VALUE"""),12.0)</f>
        <v>12</v>
      </c>
      <c r="J222" s="30">
        <f>IFERROR(__xludf.DUMMYFUNCTION("""COMPUTED_VALUE"""),14.0)</f>
        <v>14</v>
      </c>
      <c r="K222" s="30">
        <f>IFERROR(__xludf.DUMMYFUNCTION("""COMPUTED_VALUE"""),7.0)</f>
        <v>7</v>
      </c>
      <c r="L222" s="30">
        <f>IFERROR(__xludf.DUMMYFUNCTION("""COMPUTED_VALUE"""),11.0)</f>
        <v>11</v>
      </c>
      <c r="M222" s="30">
        <f>IFERROR(__xludf.DUMMYFUNCTION("""COMPUTED_VALUE"""),11.0)</f>
        <v>11</v>
      </c>
      <c r="N222" s="30">
        <f>IFERROR(__xludf.DUMMYFUNCTION("""COMPUTED_VALUE"""),12.0)</f>
        <v>12</v>
      </c>
      <c r="O222" s="30">
        <f>IFERROR(__xludf.DUMMYFUNCTION("""COMPUTED_VALUE"""),2.0)</f>
        <v>2</v>
      </c>
      <c r="P222" s="29">
        <f>IFERROR(__xludf.DUMMYFUNCTION("""COMPUTED_VALUE"""),43.0)</f>
        <v>43</v>
      </c>
      <c r="Q222" s="30">
        <f>IFERROR(__xludf.DUMMYFUNCTION("""COMPUTED_VALUE"""),10.0)</f>
        <v>10</v>
      </c>
      <c r="R222" s="30">
        <f>IFERROR(__xludf.DUMMYFUNCTION("""COMPUTED_VALUE"""),10.0)</f>
        <v>10</v>
      </c>
      <c r="S222" s="30">
        <f>IFERROR(__xludf.DUMMYFUNCTION("""COMPUTED_VALUE"""),2.0)</f>
        <v>2</v>
      </c>
      <c r="T222" s="31">
        <f>IFERROR(__xludf.DUMMYFUNCTION("""COMPUTED_VALUE"""),2.0)</f>
        <v>2</v>
      </c>
      <c r="U222" s="29">
        <f>IFERROR(__xludf.DUMMYFUNCTION("""COMPUTED_VALUE"""),2.0)</f>
        <v>2</v>
      </c>
      <c r="V222" s="30">
        <f>IFERROR(__xludf.DUMMYFUNCTION("""COMPUTED_VALUE"""),10.0)</f>
        <v>10</v>
      </c>
      <c r="W222" s="29">
        <f>IFERROR(__xludf.DUMMYFUNCTION("""COMPUTED_VALUE"""),2.0)</f>
        <v>2</v>
      </c>
      <c r="X222" s="30">
        <f>IFERROR(__xludf.DUMMYFUNCTION("""COMPUTED_VALUE"""),2.0)</f>
        <v>2</v>
      </c>
      <c r="Y222" s="30">
        <f>IFERROR(__xludf.DUMMYFUNCTION("""COMPUTED_VALUE"""),2.0)</f>
        <v>2</v>
      </c>
      <c r="Z222" s="35">
        <f>IFERROR(__xludf.DUMMYFUNCTION("""COMPUTED_VALUE"""),6.0)</f>
        <v>6</v>
      </c>
      <c r="AA222" s="30">
        <f>IFERROR(__xludf.DUMMYFUNCTION("""COMPUTED_VALUE"""),2.0)</f>
        <v>2</v>
      </c>
      <c r="AB222" s="30">
        <f>IFERROR(__xludf.DUMMYFUNCTION("""COMPUTED_VALUE"""),2.0)</f>
        <v>2</v>
      </c>
      <c r="AC222" s="34">
        <f>IFERROR(__xludf.DUMMYFUNCTION("""COMPUTED_VALUE"""),5.0)</f>
        <v>5</v>
      </c>
      <c r="AD222" s="29">
        <f>IFERROR(__xludf.DUMMYFUNCTION("""COMPUTED_VALUE"""),2.0)</f>
        <v>2</v>
      </c>
      <c r="AE222" s="35">
        <f>IFERROR(__xludf.DUMMYFUNCTION("""COMPUTED_VALUE"""),5.0)</f>
        <v>5</v>
      </c>
      <c r="AF222" s="30">
        <f>IFERROR(__xludf.DUMMYFUNCTION("""COMPUTED_VALUE"""),2.0)</f>
        <v>2</v>
      </c>
      <c r="AG222" s="30">
        <f>IFERROR(__xludf.DUMMYFUNCTION("""COMPUTED_VALUE"""),2.0)</f>
        <v>2</v>
      </c>
      <c r="AH222" s="30">
        <f>IFERROR(__xludf.DUMMYFUNCTION("""COMPUTED_VALUE"""),2.0)</f>
        <v>2</v>
      </c>
      <c r="AI222" s="34">
        <f>IFERROR(__xludf.DUMMYFUNCTION("""COMPUTED_VALUE"""),5.0)</f>
        <v>5</v>
      </c>
      <c r="AJ222" s="35">
        <f>IFERROR(__xludf.DUMMYFUNCTION("""COMPUTED_VALUE"""),2.0)</f>
        <v>2</v>
      </c>
      <c r="AK222" s="30">
        <f>IFERROR(__xludf.DUMMYFUNCTION("""COMPUTED_VALUE"""),2.0)</f>
        <v>2</v>
      </c>
      <c r="AL222" s="29">
        <f>IFERROR(__xludf.DUMMYFUNCTION("""COMPUTED_VALUE"""),2.0)</f>
        <v>2</v>
      </c>
      <c r="AM222" s="30">
        <f>IFERROR(__xludf.DUMMYFUNCTION("""COMPUTED_VALUE"""),10.0)</f>
        <v>10</v>
      </c>
      <c r="AN222" s="30">
        <f>IFERROR(__xludf.DUMMYFUNCTION("""COMPUTED_VALUE"""),2.0)</f>
        <v>2</v>
      </c>
      <c r="AO222" s="32">
        <f>IFERROR(__xludf.DUMMYFUNCTION("""COMPUTED_VALUE"""),2.0)</f>
        <v>2</v>
      </c>
      <c r="AP222" s="35">
        <f>IFERROR(__xludf.DUMMYFUNCTION("""COMPUTED_VALUE"""),5.0)</f>
        <v>5</v>
      </c>
      <c r="AQ222" s="35">
        <f>IFERROR(__xludf.DUMMYFUNCTION("""COMPUTED_VALUE"""),34.0)</f>
        <v>34</v>
      </c>
      <c r="AR222" s="30">
        <f>IFERROR(__xludf.DUMMYFUNCTION("""COMPUTED_VALUE"""),2.0)</f>
        <v>2</v>
      </c>
      <c r="AS222" s="29">
        <f>IFERROR(__xludf.DUMMYFUNCTION("""COMPUTED_VALUE"""),2.0)</f>
        <v>2</v>
      </c>
      <c r="AT222" s="29">
        <f>IFERROR(__xludf.DUMMYFUNCTION("""COMPUTED_VALUE"""),0.0)</f>
        <v>0</v>
      </c>
    </row>
    <row r="223">
      <c r="A223" s="33" t="str">
        <f>IFERROR(__xludf.DUMMYFUNCTION("""COMPUTED_VALUE"""),"Мирзабекян Рудик")</f>
        <v>Мирзабекян Рудик</v>
      </c>
      <c r="B223" s="29">
        <f>IFERROR(__xludf.DUMMYFUNCTION("""COMPUTED_VALUE"""),52.0)</f>
        <v>52</v>
      </c>
      <c r="C223" s="30">
        <f>IFERROR(__xludf.DUMMYFUNCTION("""COMPUTED_VALUE"""),10.0)</f>
        <v>10</v>
      </c>
      <c r="D223" s="30">
        <f>IFERROR(__xludf.DUMMYFUNCTION("""COMPUTED_VALUE"""),15.0)</f>
        <v>15</v>
      </c>
      <c r="E223" s="30">
        <f>IFERROR(__xludf.DUMMYFUNCTION("""COMPUTED_VALUE"""),15.0)</f>
        <v>15</v>
      </c>
      <c r="F223" s="29">
        <f>IFERROR(__xludf.DUMMYFUNCTION("""COMPUTED_VALUE"""),12.0)</f>
        <v>12</v>
      </c>
      <c r="G223" s="30">
        <f>IFERROR(__xludf.DUMMYFUNCTION("""COMPUTED_VALUE"""),10.0)</f>
        <v>10</v>
      </c>
      <c r="H223" s="30">
        <f>IFERROR(__xludf.DUMMYFUNCTION("""COMPUTED_VALUE"""),0.0)</f>
        <v>0</v>
      </c>
      <c r="I223" s="30">
        <f>IFERROR(__xludf.DUMMYFUNCTION("""COMPUTED_VALUE"""),10.0)</f>
        <v>10</v>
      </c>
      <c r="J223" s="30">
        <f>IFERROR(__xludf.DUMMYFUNCTION("""COMPUTED_VALUE"""),5.0)</f>
        <v>5</v>
      </c>
      <c r="K223" s="30">
        <f>IFERROR(__xludf.DUMMYFUNCTION("""COMPUTED_VALUE"""),5.0)</f>
        <v>5</v>
      </c>
      <c r="L223" s="30">
        <f>IFERROR(__xludf.DUMMYFUNCTION("""COMPUTED_VALUE"""),10.0)</f>
        <v>10</v>
      </c>
      <c r="M223" s="30">
        <f>IFERROR(__xludf.DUMMYFUNCTION("""COMPUTED_VALUE"""),0.0)</f>
        <v>0</v>
      </c>
      <c r="N223" s="30">
        <f>IFERROR(__xludf.DUMMYFUNCTION("""COMPUTED_VALUE"""),12.0)</f>
        <v>12</v>
      </c>
      <c r="O223" s="30">
        <f>IFERROR(__xludf.DUMMYFUNCTION("""COMPUTED_VALUE"""),0.0)</f>
        <v>0</v>
      </c>
      <c r="P223" s="29">
        <f>IFERROR(__xludf.DUMMYFUNCTION("""COMPUTED_VALUE"""),0.0)</f>
        <v>0</v>
      </c>
      <c r="Q223" s="30">
        <f>IFERROR(__xludf.DUMMYFUNCTION("""COMPUTED_VALUE"""),10.0)</f>
        <v>10</v>
      </c>
      <c r="R223" s="30">
        <f>IFERROR(__xludf.DUMMYFUNCTION("""COMPUTED_VALUE"""),0.0)</f>
        <v>0</v>
      </c>
      <c r="S223" s="30">
        <f>IFERROR(__xludf.DUMMYFUNCTION("""COMPUTED_VALUE"""),0.0)</f>
        <v>0</v>
      </c>
      <c r="T223" s="31">
        <f>IFERROR(__xludf.DUMMYFUNCTION("""COMPUTED_VALUE"""),0.0)</f>
        <v>0</v>
      </c>
      <c r="U223" s="29">
        <f>IFERROR(__xludf.DUMMYFUNCTION("""COMPUTED_VALUE"""),0.0)</f>
        <v>0</v>
      </c>
      <c r="V223" s="30">
        <f>IFERROR(__xludf.DUMMYFUNCTION("""COMPUTED_VALUE"""),10.0)</f>
        <v>10</v>
      </c>
      <c r="W223" s="29">
        <f>IFERROR(__xludf.DUMMYFUNCTION("""COMPUTED_VALUE"""),0.0)</f>
        <v>0</v>
      </c>
      <c r="X223" s="30">
        <f>IFERROR(__xludf.DUMMYFUNCTION("""COMPUTED_VALUE"""),2.0)</f>
        <v>2</v>
      </c>
      <c r="Y223" s="30">
        <f>IFERROR(__xludf.DUMMYFUNCTION("""COMPUTED_VALUE"""),3.0)</f>
        <v>3</v>
      </c>
      <c r="Z223" s="35">
        <f>IFERROR(__xludf.DUMMYFUNCTION("""COMPUTED_VALUE"""),0.0)</f>
        <v>0</v>
      </c>
      <c r="AA223" s="30">
        <f>IFERROR(__xludf.DUMMYFUNCTION("""COMPUTED_VALUE"""),0.0)</f>
        <v>0</v>
      </c>
      <c r="AB223" s="30">
        <f>IFERROR(__xludf.DUMMYFUNCTION("""COMPUTED_VALUE"""),0.0)</f>
        <v>0</v>
      </c>
      <c r="AC223" s="34">
        <f>IFERROR(__xludf.DUMMYFUNCTION("""COMPUTED_VALUE"""),5.0)</f>
        <v>5</v>
      </c>
      <c r="AD223" s="29">
        <f>IFERROR(__xludf.DUMMYFUNCTION("""COMPUTED_VALUE"""),0.0)</f>
        <v>0</v>
      </c>
      <c r="AE223" s="35">
        <f>IFERROR(__xludf.DUMMYFUNCTION("""COMPUTED_VALUE"""),5.0)</f>
        <v>5</v>
      </c>
      <c r="AF223" s="30">
        <f>IFERROR(__xludf.DUMMYFUNCTION("""COMPUTED_VALUE"""),2.0)</f>
        <v>2</v>
      </c>
      <c r="AG223" s="30">
        <f>IFERROR(__xludf.DUMMYFUNCTION("""COMPUTED_VALUE"""),3.0)</f>
        <v>3</v>
      </c>
      <c r="AH223" s="30">
        <f>IFERROR(__xludf.DUMMYFUNCTION("""COMPUTED_VALUE"""),0.0)</f>
        <v>0</v>
      </c>
      <c r="AI223" s="34">
        <f>IFERROR(__xludf.DUMMYFUNCTION("""COMPUTED_VALUE"""),0.0)</f>
        <v>0</v>
      </c>
      <c r="AJ223" s="35">
        <f>IFERROR(__xludf.DUMMYFUNCTION("""COMPUTED_VALUE"""),0.0)</f>
        <v>0</v>
      </c>
      <c r="AK223" s="30">
        <f>IFERROR(__xludf.DUMMYFUNCTION("""COMPUTED_VALUE"""),0.0)</f>
        <v>0</v>
      </c>
      <c r="AL223" s="29">
        <f>IFERROR(__xludf.DUMMYFUNCTION("""COMPUTED_VALUE"""),0.0)</f>
        <v>0</v>
      </c>
      <c r="AM223" s="30">
        <f>IFERROR(__xludf.DUMMYFUNCTION("""COMPUTED_VALUE"""),10.0)</f>
        <v>10</v>
      </c>
      <c r="AN223" s="30">
        <f>IFERROR(__xludf.DUMMYFUNCTION("""COMPUTED_VALUE"""),2.0)</f>
        <v>2</v>
      </c>
      <c r="AO223" s="32">
        <f>IFERROR(__xludf.DUMMYFUNCTION("""COMPUTED_VALUE"""),0.0)</f>
        <v>0</v>
      </c>
      <c r="AP223" s="35">
        <f>IFERROR(__xludf.DUMMYFUNCTION("""COMPUTED_VALUE"""),0.0)</f>
        <v>0</v>
      </c>
      <c r="AQ223" s="35">
        <f>IFERROR(__xludf.DUMMYFUNCTION("""COMPUTED_VALUE"""),0.0)</f>
        <v>0</v>
      </c>
      <c r="AR223" s="30">
        <f>IFERROR(__xludf.DUMMYFUNCTION("""COMPUTED_VALUE"""),0.0)</f>
        <v>0</v>
      </c>
      <c r="AS223" s="29">
        <f>IFERROR(__xludf.DUMMYFUNCTION("""COMPUTED_VALUE"""),0.0)</f>
        <v>0</v>
      </c>
      <c r="AT223" s="29">
        <f>IFERROR(__xludf.DUMMYFUNCTION("""COMPUTED_VALUE"""),0.0)</f>
        <v>0</v>
      </c>
    </row>
    <row r="224">
      <c r="A224" s="33" t="str">
        <f>IFERROR(__xludf.DUMMYFUNCTION("""COMPUTED_VALUE"""),"Москаленко Надежда")</f>
        <v>Москаленко Надежда</v>
      </c>
      <c r="B224" s="29">
        <f>IFERROR(__xludf.DUMMYFUNCTION("""COMPUTED_VALUE"""),136.0)</f>
        <v>136</v>
      </c>
      <c r="C224" s="30">
        <f>IFERROR(__xludf.DUMMYFUNCTION("""COMPUTED_VALUE"""),26.0)</f>
        <v>26</v>
      </c>
      <c r="D224" s="30">
        <f>IFERROR(__xludf.DUMMYFUNCTION("""COMPUTED_VALUE"""),27.0)</f>
        <v>27</v>
      </c>
      <c r="E224" s="30">
        <f>IFERROR(__xludf.DUMMYFUNCTION("""COMPUTED_VALUE"""),37.0)</f>
        <v>37</v>
      </c>
      <c r="F224" s="29">
        <f>IFERROR(__xludf.DUMMYFUNCTION("""COMPUTED_VALUE"""),46.0)</f>
        <v>46</v>
      </c>
      <c r="G224" s="30">
        <f>IFERROR(__xludf.DUMMYFUNCTION("""COMPUTED_VALUE"""),22.0)</f>
        <v>22</v>
      </c>
      <c r="H224" s="30">
        <f>IFERROR(__xludf.DUMMYFUNCTION("""COMPUTED_VALUE"""),4.0)</f>
        <v>4</v>
      </c>
      <c r="I224" s="30">
        <f>IFERROR(__xludf.DUMMYFUNCTION("""COMPUTED_VALUE"""),12.0)</f>
        <v>12</v>
      </c>
      <c r="J224" s="30">
        <f>IFERROR(__xludf.DUMMYFUNCTION("""COMPUTED_VALUE"""),15.0)</f>
        <v>15</v>
      </c>
      <c r="K224" s="30">
        <f>IFERROR(__xludf.DUMMYFUNCTION("""COMPUTED_VALUE"""),7.0)</f>
        <v>7</v>
      </c>
      <c r="L224" s="30">
        <f>IFERROR(__xludf.DUMMYFUNCTION("""COMPUTED_VALUE"""),12.0)</f>
        <v>12</v>
      </c>
      <c r="M224" s="30">
        <f>IFERROR(__xludf.DUMMYFUNCTION("""COMPUTED_VALUE"""),18.0)</f>
        <v>18</v>
      </c>
      <c r="N224" s="30">
        <f>IFERROR(__xludf.DUMMYFUNCTION("""COMPUTED_VALUE"""),6.0)</f>
        <v>6</v>
      </c>
      <c r="O224" s="30">
        <f>IFERROR(__xludf.DUMMYFUNCTION("""COMPUTED_VALUE"""),2.0)</f>
        <v>2</v>
      </c>
      <c r="P224" s="29">
        <f>IFERROR(__xludf.DUMMYFUNCTION("""COMPUTED_VALUE"""),38.0)</f>
        <v>38</v>
      </c>
      <c r="Q224" s="30">
        <f>IFERROR(__xludf.DUMMYFUNCTION("""COMPUTED_VALUE"""),10.0)</f>
        <v>10</v>
      </c>
      <c r="R224" s="30">
        <f>IFERROR(__xludf.DUMMYFUNCTION("""COMPUTED_VALUE"""),10.0)</f>
        <v>10</v>
      </c>
      <c r="S224" s="30">
        <f>IFERROR(__xludf.DUMMYFUNCTION("""COMPUTED_VALUE"""),2.0)</f>
        <v>2</v>
      </c>
      <c r="T224" s="31">
        <f>IFERROR(__xludf.DUMMYFUNCTION("""COMPUTED_VALUE"""),2.0)</f>
        <v>2</v>
      </c>
      <c r="U224" s="29">
        <f>IFERROR(__xludf.DUMMYFUNCTION("""COMPUTED_VALUE"""),2.0)</f>
        <v>2</v>
      </c>
      <c r="V224" s="30">
        <f>IFERROR(__xludf.DUMMYFUNCTION("""COMPUTED_VALUE"""),10.0)</f>
        <v>10</v>
      </c>
      <c r="W224" s="29">
        <f>IFERROR(__xludf.DUMMYFUNCTION("""COMPUTED_VALUE"""),2.0)</f>
        <v>2</v>
      </c>
      <c r="X224" s="30">
        <f>IFERROR(__xludf.DUMMYFUNCTION("""COMPUTED_VALUE"""),2.0)</f>
        <v>2</v>
      </c>
      <c r="Y224" s="30">
        <f>IFERROR(__xludf.DUMMYFUNCTION("""COMPUTED_VALUE"""),3.0)</f>
        <v>3</v>
      </c>
      <c r="Z224" s="35">
        <f>IFERROR(__xludf.DUMMYFUNCTION("""COMPUTED_VALUE"""),6.0)</f>
        <v>6</v>
      </c>
      <c r="AA224" s="30">
        <f>IFERROR(__xludf.DUMMYFUNCTION("""COMPUTED_VALUE"""),2.0)</f>
        <v>2</v>
      </c>
      <c r="AB224" s="30">
        <f>IFERROR(__xludf.DUMMYFUNCTION("""COMPUTED_VALUE"""),2.0)</f>
        <v>2</v>
      </c>
      <c r="AC224" s="34">
        <f>IFERROR(__xludf.DUMMYFUNCTION("""COMPUTED_VALUE"""),5.0)</f>
        <v>5</v>
      </c>
      <c r="AD224" s="29">
        <f>IFERROR(__xludf.DUMMYFUNCTION("""COMPUTED_VALUE"""),2.0)</f>
        <v>2</v>
      </c>
      <c r="AE224" s="35">
        <f>IFERROR(__xludf.DUMMYFUNCTION("""COMPUTED_VALUE"""),5.0)</f>
        <v>5</v>
      </c>
      <c r="AF224" s="30">
        <f>IFERROR(__xludf.DUMMYFUNCTION("""COMPUTED_VALUE"""),2.0)</f>
        <v>2</v>
      </c>
      <c r="AG224" s="30">
        <f>IFERROR(__xludf.DUMMYFUNCTION("""COMPUTED_VALUE"""),3.0)</f>
        <v>3</v>
      </c>
      <c r="AH224" s="30">
        <f>IFERROR(__xludf.DUMMYFUNCTION("""COMPUTED_VALUE"""),2.0)</f>
        <v>2</v>
      </c>
      <c r="AI224" s="34">
        <f>IFERROR(__xludf.DUMMYFUNCTION("""COMPUTED_VALUE"""),5.0)</f>
        <v>5</v>
      </c>
      <c r="AJ224" s="35">
        <f>IFERROR(__xludf.DUMMYFUNCTION("""COMPUTED_VALUE"""),9.0)</f>
        <v>9</v>
      </c>
      <c r="AK224" s="30">
        <f>IFERROR(__xludf.DUMMYFUNCTION("""COMPUTED_VALUE"""),2.0)</f>
        <v>2</v>
      </c>
      <c r="AL224" s="29">
        <f>IFERROR(__xludf.DUMMYFUNCTION("""COMPUTED_VALUE"""),2.0)</f>
        <v>2</v>
      </c>
      <c r="AM224" s="30">
        <f>IFERROR(__xludf.DUMMYFUNCTION("""COMPUTED_VALUE"""),4.0)</f>
        <v>4</v>
      </c>
      <c r="AN224" s="30">
        <f>IFERROR(__xludf.DUMMYFUNCTION("""COMPUTED_VALUE"""),2.0)</f>
        <v>2</v>
      </c>
      <c r="AO224" s="32">
        <f>IFERROR(__xludf.DUMMYFUNCTION("""COMPUTED_VALUE"""),2.0)</f>
        <v>2</v>
      </c>
      <c r="AP224" s="35">
        <f>IFERROR(__xludf.DUMMYFUNCTION("""COMPUTED_VALUE"""),5.0)</f>
        <v>5</v>
      </c>
      <c r="AQ224" s="35">
        <f>IFERROR(__xludf.DUMMYFUNCTION("""COMPUTED_VALUE"""),29.0)</f>
        <v>29</v>
      </c>
      <c r="AR224" s="30">
        <f>IFERROR(__xludf.DUMMYFUNCTION("""COMPUTED_VALUE"""),2.0)</f>
        <v>2</v>
      </c>
      <c r="AS224" s="29">
        <f>IFERROR(__xludf.DUMMYFUNCTION("""COMPUTED_VALUE"""),2.0)</f>
        <v>2</v>
      </c>
      <c r="AT224" s="29">
        <f>IFERROR(__xludf.DUMMYFUNCTION("""COMPUTED_VALUE"""),0.0)</f>
        <v>0</v>
      </c>
    </row>
    <row r="225">
      <c r="A225" s="33" t="str">
        <f>IFERROR(__xludf.DUMMYFUNCTION("""COMPUTED_VALUE"""),"Богатский Феликс")</f>
        <v>Богатский Феликс</v>
      </c>
      <c r="B225" s="29">
        <f>IFERROR(__xludf.DUMMYFUNCTION("""COMPUTED_VALUE"""),21.0)</f>
        <v>21</v>
      </c>
      <c r="C225" s="30">
        <f>IFERROR(__xludf.DUMMYFUNCTION("""COMPUTED_VALUE"""),10.0)</f>
        <v>10</v>
      </c>
      <c r="D225" s="30">
        <f>IFERROR(__xludf.DUMMYFUNCTION("""COMPUTED_VALUE"""),4.0)</f>
        <v>4</v>
      </c>
      <c r="E225" s="30">
        <f>IFERROR(__xludf.DUMMYFUNCTION("""COMPUTED_VALUE"""),7.0)</f>
        <v>7</v>
      </c>
      <c r="F225" s="29">
        <f>IFERROR(__xludf.DUMMYFUNCTION("""COMPUTED_VALUE"""),0.0)</f>
        <v>0</v>
      </c>
      <c r="G225" s="30">
        <f>IFERROR(__xludf.DUMMYFUNCTION("""COMPUTED_VALUE"""),10.0)</f>
        <v>10</v>
      </c>
      <c r="H225" s="30">
        <f>IFERROR(__xludf.DUMMYFUNCTION("""COMPUTED_VALUE"""),0.0)</f>
        <v>0</v>
      </c>
      <c r="I225" s="30">
        <f>IFERROR(__xludf.DUMMYFUNCTION("""COMPUTED_VALUE"""),0.0)</f>
        <v>0</v>
      </c>
      <c r="J225" s="30">
        <f>IFERROR(__xludf.DUMMYFUNCTION("""COMPUTED_VALUE"""),4.0)</f>
        <v>4</v>
      </c>
      <c r="K225" s="30">
        <f>IFERROR(__xludf.DUMMYFUNCTION("""COMPUTED_VALUE"""),5.0)</f>
        <v>5</v>
      </c>
      <c r="L225" s="30">
        <f>IFERROR(__xludf.DUMMYFUNCTION("""COMPUTED_VALUE"""),2.0)</f>
        <v>2</v>
      </c>
      <c r="M225" s="30">
        <f>IFERROR(__xludf.DUMMYFUNCTION("""COMPUTED_VALUE"""),0.0)</f>
        <v>0</v>
      </c>
      <c r="N225" s="30">
        <f>IFERROR(__xludf.DUMMYFUNCTION("""COMPUTED_VALUE"""),0.0)</f>
        <v>0</v>
      </c>
      <c r="O225" s="30">
        <f>IFERROR(__xludf.DUMMYFUNCTION("""COMPUTED_VALUE"""),0.0)</f>
        <v>0</v>
      </c>
      <c r="P225" s="29">
        <f>IFERROR(__xludf.DUMMYFUNCTION("""COMPUTED_VALUE"""),0.0)</f>
        <v>0</v>
      </c>
      <c r="Q225" s="30">
        <f>IFERROR(__xludf.DUMMYFUNCTION("""COMPUTED_VALUE"""),10.0)</f>
        <v>10</v>
      </c>
      <c r="R225" s="30">
        <f>IFERROR(__xludf.DUMMYFUNCTION("""COMPUTED_VALUE"""),0.0)</f>
        <v>0</v>
      </c>
      <c r="S225" s="30">
        <f>IFERROR(__xludf.DUMMYFUNCTION("""COMPUTED_VALUE"""),0.0)</f>
        <v>0</v>
      </c>
      <c r="T225" s="31">
        <f>IFERROR(__xludf.DUMMYFUNCTION("""COMPUTED_VALUE"""),0.0)</f>
        <v>0</v>
      </c>
      <c r="U225" s="29">
        <f>IFERROR(__xludf.DUMMYFUNCTION("""COMPUTED_VALUE"""),0.0)</f>
        <v>0</v>
      </c>
      <c r="V225" s="30">
        <f>IFERROR(__xludf.DUMMYFUNCTION("""COMPUTED_VALUE"""),0.0)</f>
        <v>0</v>
      </c>
      <c r="W225" s="29">
        <f>IFERROR(__xludf.DUMMYFUNCTION("""COMPUTED_VALUE"""),0.0)</f>
        <v>0</v>
      </c>
      <c r="X225" s="30">
        <f>IFERROR(__xludf.DUMMYFUNCTION("""COMPUTED_VALUE"""),2.0)</f>
        <v>2</v>
      </c>
      <c r="Y225" s="30">
        <f>IFERROR(__xludf.DUMMYFUNCTION("""COMPUTED_VALUE"""),2.0)</f>
        <v>2</v>
      </c>
      <c r="Z225" s="35">
        <f>IFERROR(__xludf.DUMMYFUNCTION("""COMPUTED_VALUE"""),0.0)</f>
        <v>0</v>
      </c>
      <c r="AA225" s="30">
        <f>IFERROR(__xludf.DUMMYFUNCTION("""COMPUTED_VALUE"""),0.0)</f>
        <v>0</v>
      </c>
      <c r="AB225" s="30">
        <f>IFERROR(__xludf.DUMMYFUNCTION("""COMPUTED_VALUE"""),0.0)</f>
        <v>0</v>
      </c>
      <c r="AC225" s="34">
        <f>IFERROR(__xludf.DUMMYFUNCTION("""COMPUTED_VALUE"""),5.0)</f>
        <v>5</v>
      </c>
      <c r="AD225" s="29">
        <f>IFERROR(__xludf.DUMMYFUNCTION("""COMPUTED_VALUE"""),0.0)</f>
        <v>0</v>
      </c>
      <c r="AE225" s="35">
        <f>IFERROR(__xludf.DUMMYFUNCTION("""COMPUTED_VALUE"""),0.0)</f>
        <v>0</v>
      </c>
      <c r="AF225" s="30">
        <f>IFERROR(__xludf.DUMMYFUNCTION("""COMPUTED_VALUE"""),1.0)</f>
        <v>1</v>
      </c>
      <c r="AG225" s="30">
        <f>IFERROR(__xludf.DUMMYFUNCTION("""COMPUTED_VALUE"""),1.0)</f>
        <v>1</v>
      </c>
      <c r="AH225" s="30">
        <f>IFERROR(__xludf.DUMMYFUNCTION("""COMPUTED_VALUE"""),0.0)</f>
        <v>0</v>
      </c>
      <c r="AI225" s="34">
        <f>IFERROR(__xludf.DUMMYFUNCTION("""COMPUTED_VALUE"""),0.0)</f>
        <v>0</v>
      </c>
      <c r="AJ225" s="35">
        <f>IFERROR(__xludf.DUMMYFUNCTION("""COMPUTED_VALUE"""),0.0)</f>
        <v>0</v>
      </c>
      <c r="AK225" s="30">
        <f>IFERROR(__xludf.DUMMYFUNCTION("""COMPUTED_VALUE"""),0.0)</f>
        <v>0</v>
      </c>
      <c r="AL225" s="29">
        <f>IFERROR(__xludf.DUMMYFUNCTION("""COMPUTED_VALUE"""),0.0)</f>
        <v>0</v>
      </c>
      <c r="AM225" s="30">
        <f>IFERROR(__xludf.DUMMYFUNCTION("""COMPUTED_VALUE"""),0.0)</f>
        <v>0</v>
      </c>
      <c r="AN225" s="30">
        <f>IFERROR(__xludf.DUMMYFUNCTION("""COMPUTED_VALUE"""),0.0)</f>
        <v>0</v>
      </c>
      <c r="AO225" s="32">
        <f>IFERROR(__xludf.DUMMYFUNCTION("""COMPUTED_VALUE"""),0.0)</f>
        <v>0</v>
      </c>
      <c r="AP225" s="35">
        <f>IFERROR(__xludf.DUMMYFUNCTION("""COMPUTED_VALUE"""),0.0)</f>
        <v>0</v>
      </c>
      <c r="AQ225" s="35">
        <f>IFERROR(__xludf.DUMMYFUNCTION("""COMPUTED_VALUE"""),0.0)</f>
        <v>0</v>
      </c>
      <c r="AR225" s="30">
        <f>IFERROR(__xludf.DUMMYFUNCTION("""COMPUTED_VALUE"""),0.0)</f>
        <v>0</v>
      </c>
      <c r="AS225" s="29">
        <f>IFERROR(__xludf.DUMMYFUNCTION("""COMPUTED_VALUE"""),0.0)</f>
        <v>0</v>
      </c>
      <c r="AT225" s="29">
        <f>IFERROR(__xludf.DUMMYFUNCTION("""COMPUTED_VALUE"""),0.0)</f>
        <v>0</v>
      </c>
    </row>
    <row r="226">
      <c r="A226" s="33" t="str">
        <f>IFERROR(__xludf.DUMMYFUNCTION("""COMPUTED_VALUE"""),"Козарез Наталья")</f>
        <v>Козарез Наталья</v>
      </c>
      <c r="B226" s="29">
        <f>IFERROR(__xludf.DUMMYFUNCTION("""COMPUTED_VALUE"""),92.0)</f>
        <v>92</v>
      </c>
      <c r="C226" s="30">
        <f>IFERROR(__xludf.DUMMYFUNCTION("""COMPUTED_VALUE"""),26.0)</f>
        <v>26</v>
      </c>
      <c r="D226" s="30">
        <f>IFERROR(__xludf.DUMMYFUNCTION("""COMPUTED_VALUE"""),26.0)</f>
        <v>26</v>
      </c>
      <c r="E226" s="30">
        <f>IFERROR(__xludf.DUMMYFUNCTION("""COMPUTED_VALUE"""),28.0)</f>
        <v>28</v>
      </c>
      <c r="F226" s="29">
        <f>IFERROR(__xludf.DUMMYFUNCTION("""COMPUTED_VALUE"""),12.0)</f>
        <v>12</v>
      </c>
      <c r="G226" s="30">
        <f>IFERROR(__xludf.DUMMYFUNCTION("""COMPUTED_VALUE"""),22.0)</f>
        <v>22</v>
      </c>
      <c r="H226" s="30">
        <f>IFERROR(__xludf.DUMMYFUNCTION("""COMPUTED_VALUE"""),4.0)</f>
        <v>4</v>
      </c>
      <c r="I226" s="30">
        <f>IFERROR(__xludf.DUMMYFUNCTION("""COMPUTED_VALUE"""),12.0)</f>
        <v>12</v>
      </c>
      <c r="J226" s="30">
        <f>IFERROR(__xludf.DUMMYFUNCTION("""COMPUTED_VALUE"""),14.0)</f>
        <v>14</v>
      </c>
      <c r="K226" s="30">
        <f>IFERROR(__xludf.DUMMYFUNCTION("""COMPUTED_VALUE"""),7.0)</f>
        <v>7</v>
      </c>
      <c r="L226" s="30">
        <f>IFERROR(__xludf.DUMMYFUNCTION("""COMPUTED_VALUE"""),12.0)</f>
        <v>12</v>
      </c>
      <c r="M226" s="30">
        <f>IFERROR(__xludf.DUMMYFUNCTION("""COMPUTED_VALUE"""),9.0)</f>
        <v>9</v>
      </c>
      <c r="N226" s="30">
        <f>IFERROR(__xludf.DUMMYFUNCTION("""COMPUTED_VALUE"""),6.0)</f>
        <v>6</v>
      </c>
      <c r="O226" s="30">
        <f>IFERROR(__xludf.DUMMYFUNCTION("""COMPUTED_VALUE"""),2.0)</f>
        <v>2</v>
      </c>
      <c r="P226" s="29">
        <f>IFERROR(__xludf.DUMMYFUNCTION("""COMPUTED_VALUE"""),4.0)</f>
        <v>4</v>
      </c>
      <c r="Q226" s="30">
        <f>IFERROR(__xludf.DUMMYFUNCTION("""COMPUTED_VALUE"""),10.0)</f>
        <v>10</v>
      </c>
      <c r="R226" s="30">
        <f>IFERROR(__xludf.DUMMYFUNCTION("""COMPUTED_VALUE"""),10.0)</f>
        <v>10</v>
      </c>
      <c r="S226" s="30">
        <f>IFERROR(__xludf.DUMMYFUNCTION("""COMPUTED_VALUE"""),2.0)</f>
        <v>2</v>
      </c>
      <c r="T226" s="31">
        <f>IFERROR(__xludf.DUMMYFUNCTION("""COMPUTED_VALUE"""),2.0)</f>
        <v>2</v>
      </c>
      <c r="U226" s="29">
        <f>IFERROR(__xludf.DUMMYFUNCTION("""COMPUTED_VALUE"""),2.0)</f>
        <v>2</v>
      </c>
      <c r="V226" s="30">
        <f>IFERROR(__xludf.DUMMYFUNCTION("""COMPUTED_VALUE"""),10.0)</f>
        <v>10</v>
      </c>
      <c r="W226" s="29">
        <f>IFERROR(__xludf.DUMMYFUNCTION("""COMPUTED_VALUE"""),2.0)</f>
        <v>2</v>
      </c>
      <c r="X226" s="30">
        <f>IFERROR(__xludf.DUMMYFUNCTION("""COMPUTED_VALUE"""),2.0)</f>
        <v>2</v>
      </c>
      <c r="Y226" s="30">
        <f>IFERROR(__xludf.DUMMYFUNCTION("""COMPUTED_VALUE"""),2.0)</f>
        <v>2</v>
      </c>
      <c r="Z226" s="35">
        <f>IFERROR(__xludf.DUMMYFUNCTION("""COMPUTED_VALUE"""),6.0)</f>
        <v>6</v>
      </c>
      <c r="AA226" s="30">
        <f>IFERROR(__xludf.DUMMYFUNCTION("""COMPUTED_VALUE"""),2.0)</f>
        <v>2</v>
      </c>
      <c r="AB226" s="30">
        <f>IFERROR(__xludf.DUMMYFUNCTION("""COMPUTED_VALUE"""),2.0)</f>
        <v>2</v>
      </c>
      <c r="AC226" s="34">
        <f>IFERROR(__xludf.DUMMYFUNCTION("""COMPUTED_VALUE"""),5.0)</f>
        <v>5</v>
      </c>
      <c r="AD226" s="29">
        <f>IFERROR(__xludf.DUMMYFUNCTION("""COMPUTED_VALUE"""),2.0)</f>
        <v>2</v>
      </c>
      <c r="AE226" s="35">
        <f>IFERROR(__xludf.DUMMYFUNCTION("""COMPUTED_VALUE"""),5.0)</f>
        <v>5</v>
      </c>
      <c r="AF226" s="30">
        <f>IFERROR(__xludf.DUMMYFUNCTION("""COMPUTED_VALUE"""),2.0)</f>
        <v>2</v>
      </c>
      <c r="AG226" s="30">
        <f>IFERROR(__xludf.DUMMYFUNCTION("""COMPUTED_VALUE"""),3.0)</f>
        <v>3</v>
      </c>
      <c r="AH226" s="30">
        <f>IFERROR(__xludf.DUMMYFUNCTION("""COMPUTED_VALUE"""),2.0)</f>
        <v>2</v>
      </c>
      <c r="AI226" s="34">
        <f>IFERROR(__xludf.DUMMYFUNCTION("""COMPUTED_VALUE"""),0.0)</f>
        <v>0</v>
      </c>
      <c r="AJ226" s="35">
        <f>IFERROR(__xludf.DUMMYFUNCTION("""COMPUTED_VALUE"""),5.0)</f>
        <v>5</v>
      </c>
      <c r="AK226" s="30">
        <f>IFERROR(__xludf.DUMMYFUNCTION("""COMPUTED_VALUE"""),2.0)</f>
        <v>2</v>
      </c>
      <c r="AL226" s="29">
        <f>IFERROR(__xludf.DUMMYFUNCTION("""COMPUTED_VALUE"""),2.0)</f>
        <v>2</v>
      </c>
      <c r="AM226" s="30">
        <f>IFERROR(__xludf.DUMMYFUNCTION("""COMPUTED_VALUE"""),4.0)</f>
        <v>4</v>
      </c>
      <c r="AN226" s="30">
        <f>IFERROR(__xludf.DUMMYFUNCTION("""COMPUTED_VALUE"""),2.0)</f>
        <v>2</v>
      </c>
      <c r="AO226" s="32">
        <f>IFERROR(__xludf.DUMMYFUNCTION("""COMPUTED_VALUE"""),2.0)</f>
        <v>2</v>
      </c>
      <c r="AP226" s="35">
        <f>IFERROR(__xludf.DUMMYFUNCTION("""COMPUTED_VALUE"""),0.0)</f>
        <v>0</v>
      </c>
      <c r="AQ226" s="35">
        <f>IFERROR(__xludf.DUMMYFUNCTION("""COMPUTED_VALUE"""),0.0)</f>
        <v>0</v>
      </c>
      <c r="AR226" s="30">
        <f>IFERROR(__xludf.DUMMYFUNCTION("""COMPUTED_VALUE"""),2.0)</f>
        <v>2</v>
      </c>
      <c r="AS226" s="29">
        <f>IFERROR(__xludf.DUMMYFUNCTION("""COMPUTED_VALUE"""),2.0)</f>
        <v>2</v>
      </c>
      <c r="AT226" s="29">
        <f>IFERROR(__xludf.DUMMYFUNCTION("""COMPUTED_VALUE"""),0.0)</f>
        <v>0</v>
      </c>
    </row>
    <row r="227">
      <c r="A227" s="33" t="str">
        <f>IFERROR(__xludf.DUMMYFUNCTION("""COMPUTED_VALUE"""),"Якупова Алсу")</f>
        <v>Якупова Алсу</v>
      </c>
      <c r="B227" s="29">
        <f>IFERROR(__xludf.DUMMYFUNCTION("""COMPUTED_VALUE"""),90.0)</f>
        <v>90</v>
      </c>
      <c r="C227" s="30">
        <f>IFERROR(__xludf.DUMMYFUNCTION("""COMPUTED_VALUE"""),20.0)</f>
        <v>20</v>
      </c>
      <c r="D227" s="30">
        <f>IFERROR(__xludf.DUMMYFUNCTION("""COMPUTED_VALUE"""),19.0)</f>
        <v>19</v>
      </c>
      <c r="E227" s="30">
        <f>IFERROR(__xludf.DUMMYFUNCTION("""COMPUTED_VALUE"""),20.0)</f>
        <v>20</v>
      </c>
      <c r="F227" s="29">
        <f>IFERROR(__xludf.DUMMYFUNCTION("""COMPUTED_VALUE"""),31.0)</f>
        <v>31</v>
      </c>
      <c r="G227" s="30">
        <f>IFERROR(__xludf.DUMMYFUNCTION("""COMPUTED_VALUE"""),20.0)</f>
        <v>20</v>
      </c>
      <c r="H227" s="30">
        <f>IFERROR(__xludf.DUMMYFUNCTION("""COMPUTED_VALUE"""),0.0)</f>
        <v>0</v>
      </c>
      <c r="I227" s="30">
        <f>IFERROR(__xludf.DUMMYFUNCTION("""COMPUTED_VALUE"""),10.0)</f>
        <v>10</v>
      </c>
      <c r="J227" s="30">
        <f>IFERROR(__xludf.DUMMYFUNCTION("""COMPUTED_VALUE"""),9.0)</f>
        <v>9</v>
      </c>
      <c r="K227" s="30">
        <f>IFERROR(__xludf.DUMMYFUNCTION("""COMPUTED_VALUE"""),5.0)</f>
        <v>5</v>
      </c>
      <c r="L227" s="30">
        <f>IFERROR(__xludf.DUMMYFUNCTION("""COMPUTED_VALUE"""),10.0)</f>
        <v>10</v>
      </c>
      <c r="M227" s="30">
        <f>IFERROR(__xludf.DUMMYFUNCTION("""COMPUTED_VALUE"""),5.0)</f>
        <v>5</v>
      </c>
      <c r="N227" s="30">
        <f>IFERROR(__xludf.DUMMYFUNCTION("""COMPUTED_VALUE"""),4.0)</f>
        <v>4</v>
      </c>
      <c r="O227" s="30">
        <f>IFERROR(__xludf.DUMMYFUNCTION("""COMPUTED_VALUE"""),2.0)</f>
        <v>2</v>
      </c>
      <c r="P227" s="29">
        <f>IFERROR(__xludf.DUMMYFUNCTION("""COMPUTED_VALUE"""),25.0)</f>
        <v>25</v>
      </c>
      <c r="Q227" s="30">
        <f>IFERROR(__xludf.DUMMYFUNCTION("""COMPUTED_VALUE"""),10.0)</f>
        <v>10</v>
      </c>
      <c r="R227" s="30">
        <f>IFERROR(__xludf.DUMMYFUNCTION("""COMPUTED_VALUE"""),10.0)</f>
        <v>10</v>
      </c>
      <c r="S227" s="30">
        <f>IFERROR(__xludf.DUMMYFUNCTION("""COMPUTED_VALUE"""),0.0)</f>
        <v>0</v>
      </c>
      <c r="T227" s="31">
        <f>IFERROR(__xludf.DUMMYFUNCTION("""COMPUTED_VALUE"""),0.0)</f>
        <v>0</v>
      </c>
      <c r="U227" s="29">
        <f>IFERROR(__xludf.DUMMYFUNCTION("""COMPUTED_VALUE"""),0.0)</f>
        <v>0</v>
      </c>
      <c r="V227" s="30">
        <f>IFERROR(__xludf.DUMMYFUNCTION("""COMPUTED_VALUE"""),10.0)</f>
        <v>10</v>
      </c>
      <c r="W227" s="29">
        <f>IFERROR(__xludf.DUMMYFUNCTION("""COMPUTED_VALUE"""),0.0)</f>
        <v>0</v>
      </c>
      <c r="X227" s="30">
        <f>IFERROR(__xludf.DUMMYFUNCTION("""COMPUTED_VALUE"""),2.0)</f>
        <v>2</v>
      </c>
      <c r="Y227" s="30">
        <f>IFERROR(__xludf.DUMMYFUNCTION("""COMPUTED_VALUE"""),2.0)</f>
        <v>2</v>
      </c>
      <c r="Z227" s="35">
        <f>IFERROR(__xludf.DUMMYFUNCTION("""COMPUTED_VALUE"""),5.0)</f>
        <v>5</v>
      </c>
      <c r="AA227" s="30">
        <f>IFERROR(__xludf.DUMMYFUNCTION("""COMPUTED_VALUE"""),0.0)</f>
        <v>0</v>
      </c>
      <c r="AB227" s="30">
        <f>IFERROR(__xludf.DUMMYFUNCTION("""COMPUTED_VALUE"""),0.0)</f>
        <v>0</v>
      </c>
      <c r="AC227" s="34">
        <f>IFERROR(__xludf.DUMMYFUNCTION("""COMPUTED_VALUE"""),5.0)</f>
        <v>5</v>
      </c>
      <c r="AD227" s="29">
        <f>IFERROR(__xludf.DUMMYFUNCTION("""COMPUTED_VALUE"""),0.0)</f>
        <v>0</v>
      </c>
      <c r="AE227" s="35">
        <f>IFERROR(__xludf.DUMMYFUNCTION("""COMPUTED_VALUE"""),5.0)</f>
        <v>5</v>
      </c>
      <c r="AF227" s="30">
        <f>IFERROR(__xludf.DUMMYFUNCTION("""COMPUTED_VALUE"""),2.0)</f>
        <v>2</v>
      </c>
      <c r="AG227" s="30">
        <f>IFERROR(__xludf.DUMMYFUNCTION("""COMPUTED_VALUE"""),3.0)</f>
        <v>3</v>
      </c>
      <c r="AH227" s="30">
        <f>IFERROR(__xludf.DUMMYFUNCTION("""COMPUTED_VALUE"""),0.0)</f>
        <v>0</v>
      </c>
      <c r="AI227" s="34">
        <f>IFERROR(__xludf.DUMMYFUNCTION("""COMPUTED_VALUE"""),5.0)</f>
        <v>5</v>
      </c>
      <c r="AJ227" s="35">
        <f>IFERROR(__xludf.DUMMYFUNCTION("""COMPUTED_VALUE"""),0.0)</f>
        <v>0</v>
      </c>
      <c r="AK227" s="30">
        <f>IFERROR(__xludf.DUMMYFUNCTION("""COMPUTED_VALUE"""),0.0)</f>
        <v>0</v>
      </c>
      <c r="AL227" s="29">
        <f>IFERROR(__xludf.DUMMYFUNCTION("""COMPUTED_VALUE"""),0.0)</f>
        <v>0</v>
      </c>
      <c r="AM227" s="30">
        <f>IFERROR(__xludf.DUMMYFUNCTION("""COMPUTED_VALUE"""),4.0)</f>
        <v>4</v>
      </c>
      <c r="AN227" s="30">
        <f>IFERROR(__xludf.DUMMYFUNCTION("""COMPUTED_VALUE"""),0.0)</f>
        <v>0</v>
      </c>
      <c r="AO227" s="32">
        <f>IFERROR(__xludf.DUMMYFUNCTION("""COMPUTED_VALUE"""),2.0)</f>
        <v>2</v>
      </c>
      <c r="AP227" s="35">
        <f>IFERROR(__xludf.DUMMYFUNCTION("""COMPUTED_VALUE"""),0.0)</f>
        <v>0</v>
      </c>
      <c r="AQ227" s="35">
        <f>IFERROR(__xludf.DUMMYFUNCTION("""COMPUTED_VALUE"""),21.0)</f>
        <v>21</v>
      </c>
      <c r="AR227" s="30">
        <f>IFERROR(__xludf.DUMMYFUNCTION("""COMPUTED_VALUE"""),2.0)</f>
        <v>2</v>
      </c>
      <c r="AS227" s="29">
        <f>IFERROR(__xludf.DUMMYFUNCTION("""COMPUTED_VALUE"""),2.0)</f>
        <v>2</v>
      </c>
      <c r="AT227" s="29">
        <f>IFERROR(__xludf.DUMMYFUNCTION("""COMPUTED_VALUE"""),0.0)</f>
        <v>0</v>
      </c>
    </row>
    <row r="228">
      <c r="A228" s="33" t="str">
        <f>IFERROR(__xludf.DUMMYFUNCTION("""COMPUTED_VALUE"""),"Корольков Владимир")</f>
        <v>Корольков Владимир</v>
      </c>
      <c r="B228" s="29">
        <f>IFERROR(__xludf.DUMMYFUNCTION("""COMPUTED_VALUE"""),35.0)</f>
        <v>35</v>
      </c>
      <c r="C228" s="30">
        <f>IFERROR(__xludf.DUMMYFUNCTION("""COMPUTED_VALUE"""),20.0)</f>
        <v>20</v>
      </c>
      <c r="D228" s="30">
        <f>IFERROR(__xludf.DUMMYFUNCTION("""COMPUTED_VALUE"""),5.0)</f>
        <v>5</v>
      </c>
      <c r="E228" s="30">
        <f>IFERROR(__xludf.DUMMYFUNCTION("""COMPUTED_VALUE"""),10.0)</f>
        <v>10</v>
      </c>
      <c r="F228" s="29">
        <f>IFERROR(__xludf.DUMMYFUNCTION("""COMPUTED_VALUE"""),0.0)</f>
        <v>0</v>
      </c>
      <c r="G228" s="30">
        <f>IFERROR(__xludf.DUMMYFUNCTION("""COMPUTED_VALUE"""),20.0)</f>
        <v>20</v>
      </c>
      <c r="H228" s="30">
        <f>IFERROR(__xludf.DUMMYFUNCTION("""COMPUTED_VALUE"""),0.0)</f>
        <v>0</v>
      </c>
      <c r="I228" s="30">
        <f>IFERROR(__xludf.DUMMYFUNCTION("""COMPUTED_VALUE"""),0.0)</f>
        <v>0</v>
      </c>
      <c r="J228" s="30">
        <f>IFERROR(__xludf.DUMMYFUNCTION("""COMPUTED_VALUE"""),5.0)</f>
        <v>5</v>
      </c>
      <c r="K228" s="30">
        <f>IFERROR(__xludf.DUMMYFUNCTION("""COMPUTED_VALUE"""),0.0)</f>
        <v>0</v>
      </c>
      <c r="L228" s="30">
        <f>IFERROR(__xludf.DUMMYFUNCTION("""COMPUTED_VALUE"""),10.0)</f>
        <v>10</v>
      </c>
      <c r="M228" s="30">
        <f>IFERROR(__xludf.DUMMYFUNCTION("""COMPUTED_VALUE"""),0.0)</f>
        <v>0</v>
      </c>
      <c r="N228" s="30">
        <f>IFERROR(__xludf.DUMMYFUNCTION("""COMPUTED_VALUE"""),0.0)</f>
        <v>0</v>
      </c>
      <c r="O228" s="30">
        <f>IFERROR(__xludf.DUMMYFUNCTION("""COMPUTED_VALUE"""),0.0)</f>
        <v>0</v>
      </c>
      <c r="P228" s="29">
        <f>IFERROR(__xludf.DUMMYFUNCTION("""COMPUTED_VALUE"""),0.0)</f>
        <v>0</v>
      </c>
      <c r="Q228" s="30">
        <f>IFERROR(__xludf.DUMMYFUNCTION("""COMPUTED_VALUE"""),10.0)</f>
        <v>10</v>
      </c>
      <c r="R228" s="30">
        <f>IFERROR(__xludf.DUMMYFUNCTION("""COMPUTED_VALUE"""),10.0)</f>
        <v>10</v>
      </c>
      <c r="S228" s="30">
        <f>IFERROR(__xludf.DUMMYFUNCTION("""COMPUTED_VALUE"""),0.0)</f>
        <v>0</v>
      </c>
      <c r="T228" s="31">
        <f>IFERROR(__xludf.DUMMYFUNCTION("""COMPUTED_VALUE"""),0.0)</f>
        <v>0</v>
      </c>
      <c r="U228" s="29">
        <f>IFERROR(__xludf.DUMMYFUNCTION("""COMPUTED_VALUE"""),0.0)</f>
        <v>0</v>
      </c>
      <c r="V228" s="30">
        <f>IFERROR(__xludf.DUMMYFUNCTION("""COMPUTED_VALUE"""),0.0)</f>
        <v>0</v>
      </c>
      <c r="W228" s="29">
        <f>IFERROR(__xludf.DUMMYFUNCTION("""COMPUTED_VALUE"""),0.0)</f>
        <v>0</v>
      </c>
      <c r="X228" s="30">
        <f>IFERROR(__xludf.DUMMYFUNCTION("""COMPUTED_VALUE"""),2.0)</f>
        <v>2</v>
      </c>
      <c r="Y228" s="30">
        <f>IFERROR(__xludf.DUMMYFUNCTION("""COMPUTED_VALUE"""),3.0)</f>
        <v>3</v>
      </c>
      <c r="Z228" s="35">
        <f>IFERROR(__xludf.DUMMYFUNCTION("""COMPUTED_VALUE"""),0.0)</f>
        <v>0</v>
      </c>
      <c r="AA228" s="30">
        <f>IFERROR(__xludf.DUMMYFUNCTION("""COMPUTED_VALUE"""),0.0)</f>
        <v>0</v>
      </c>
      <c r="AB228" s="30">
        <f>IFERROR(__xludf.DUMMYFUNCTION("""COMPUTED_VALUE"""),0.0)</f>
        <v>0</v>
      </c>
      <c r="AC228" s="34">
        <f>IFERROR(__xludf.DUMMYFUNCTION("""COMPUTED_VALUE"""),0.0)</f>
        <v>0</v>
      </c>
      <c r="AD228" s="29">
        <f>IFERROR(__xludf.DUMMYFUNCTION("""COMPUTED_VALUE"""),0.0)</f>
        <v>0</v>
      </c>
      <c r="AE228" s="35">
        <f>IFERROR(__xludf.DUMMYFUNCTION("""COMPUTED_VALUE"""),5.0)</f>
        <v>5</v>
      </c>
      <c r="AF228" s="30">
        <f>IFERROR(__xludf.DUMMYFUNCTION("""COMPUTED_VALUE"""),2.0)</f>
        <v>2</v>
      </c>
      <c r="AG228" s="30">
        <f>IFERROR(__xludf.DUMMYFUNCTION("""COMPUTED_VALUE"""),3.0)</f>
        <v>3</v>
      </c>
      <c r="AH228" s="30">
        <f>IFERROR(__xludf.DUMMYFUNCTION("""COMPUTED_VALUE"""),0.0)</f>
        <v>0</v>
      </c>
      <c r="AI228" s="34">
        <f>IFERROR(__xludf.DUMMYFUNCTION("""COMPUTED_VALUE"""),0.0)</f>
        <v>0</v>
      </c>
      <c r="AJ228" s="35">
        <f>IFERROR(__xludf.DUMMYFUNCTION("""COMPUTED_VALUE"""),0.0)</f>
        <v>0</v>
      </c>
      <c r="AK228" s="30">
        <f>IFERROR(__xludf.DUMMYFUNCTION("""COMPUTED_VALUE"""),0.0)</f>
        <v>0</v>
      </c>
      <c r="AL228" s="29">
        <f>IFERROR(__xludf.DUMMYFUNCTION("""COMPUTED_VALUE"""),0.0)</f>
        <v>0</v>
      </c>
      <c r="AM228" s="30">
        <f>IFERROR(__xludf.DUMMYFUNCTION("""COMPUTED_VALUE"""),0.0)</f>
        <v>0</v>
      </c>
      <c r="AN228" s="30">
        <f>IFERROR(__xludf.DUMMYFUNCTION("""COMPUTED_VALUE"""),0.0)</f>
        <v>0</v>
      </c>
      <c r="AO228" s="32">
        <f>IFERROR(__xludf.DUMMYFUNCTION("""COMPUTED_VALUE"""),0.0)</f>
        <v>0</v>
      </c>
      <c r="AP228" s="35">
        <f>IFERROR(__xludf.DUMMYFUNCTION("""COMPUTED_VALUE"""),0.0)</f>
        <v>0</v>
      </c>
      <c r="AQ228" s="35">
        <f>IFERROR(__xludf.DUMMYFUNCTION("""COMPUTED_VALUE"""),0.0)</f>
        <v>0</v>
      </c>
      <c r="AR228" s="30">
        <f>IFERROR(__xludf.DUMMYFUNCTION("""COMPUTED_VALUE"""),0.0)</f>
        <v>0</v>
      </c>
      <c r="AS228" s="29">
        <f>IFERROR(__xludf.DUMMYFUNCTION("""COMPUTED_VALUE"""),0.0)</f>
        <v>0</v>
      </c>
      <c r="AT228" s="29">
        <f>IFERROR(__xludf.DUMMYFUNCTION("""COMPUTED_VALUE"""),0.0)</f>
        <v>0</v>
      </c>
    </row>
    <row r="229">
      <c r="A229" s="33" t="str">
        <f>IFERROR(__xludf.DUMMYFUNCTION("""COMPUTED_VALUE"""),"Татаринова Мария")</f>
        <v>Татаринова Мария</v>
      </c>
      <c r="B229" s="29">
        <f>IFERROR(__xludf.DUMMYFUNCTION("""COMPUTED_VALUE"""),114.0)</f>
        <v>114</v>
      </c>
      <c r="C229" s="30">
        <f>IFERROR(__xludf.DUMMYFUNCTION("""COMPUTED_VALUE"""),26.0)</f>
        <v>26</v>
      </c>
      <c r="D229" s="30">
        <f>IFERROR(__xludf.DUMMYFUNCTION("""COMPUTED_VALUE"""),18.0)</f>
        <v>18</v>
      </c>
      <c r="E229" s="30">
        <f>IFERROR(__xludf.DUMMYFUNCTION("""COMPUTED_VALUE"""),24.0)</f>
        <v>24</v>
      </c>
      <c r="F229" s="29">
        <f>IFERROR(__xludf.DUMMYFUNCTION("""COMPUTED_VALUE"""),46.0)</f>
        <v>46</v>
      </c>
      <c r="G229" s="30">
        <f>IFERROR(__xludf.DUMMYFUNCTION("""COMPUTED_VALUE"""),22.0)</f>
        <v>22</v>
      </c>
      <c r="H229" s="30">
        <f>IFERROR(__xludf.DUMMYFUNCTION("""COMPUTED_VALUE"""),4.0)</f>
        <v>4</v>
      </c>
      <c r="I229" s="30">
        <f>IFERROR(__xludf.DUMMYFUNCTION("""COMPUTED_VALUE"""),12.0)</f>
        <v>12</v>
      </c>
      <c r="J229" s="30">
        <f>IFERROR(__xludf.DUMMYFUNCTION("""COMPUTED_VALUE"""),6.0)</f>
        <v>6</v>
      </c>
      <c r="K229" s="30">
        <f>IFERROR(__xludf.DUMMYFUNCTION("""COMPUTED_VALUE"""),7.0)</f>
        <v>7</v>
      </c>
      <c r="L229" s="30">
        <f>IFERROR(__xludf.DUMMYFUNCTION("""COMPUTED_VALUE"""),12.0)</f>
        <v>12</v>
      </c>
      <c r="M229" s="30">
        <f>IFERROR(__xludf.DUMMYFUNCTION("""COMPUTED_VALUE"""),5.0)</f>
        <v>5</v>
      </c>
      <c r="N229" s="30">
        <f>IFERROR(__xludf.DUMMYFUNCTION("""COMPUTED_VALUE"""),6.0)</f>
        <v>6</v>
      </c>
      <c r="O229" s="30">
        <f>IFERROR(__xludf.DUMMYFUNCTION("""COMPUTED_VALUE"""),2.0)</f>
        <v>2</v>
      </c>
      <c r="P229" s="29">
        <f>IFERROR(__xludf.DUMMYFUNCTION("""COMPUTED_VALUE"""),38.0)</f>
        <v>38</v>
      </c>
      <c r="Q229" s="30">
        <f>IFERROR(__xludf.DUMMYFUNCTION("""COMPUTED_VALUE"""),10.0)</f>
        <v>10</v>
      </c>
      <c r="R229" s="30">
        <f>IFERROR(__xludf.DUMMYFUNCTION("""COMPUTED_VALUE"""),10.0)</f>
        <v>10</v>
      </c>
      <c r="S229" s="30">
        <f>IFERROR(__xludf.DUMMYFUNCTION("""COMPUTED_VALUE"""),2.0)</f>
        <v>2</v>
      </c>
      <c r="T229" s="31">
        <f>IFERROR(__xludf.DUMMYFUNCTION("""COMPUTED_VALUE"""),2.0)</f>
        <v>2</v>
      </c>
      <c r="U229" s="29">
        <f>IFERROR(__xludf.DUMMYFUNCTION("""COMPUTED_VALUE"""),2.0)</f>
        <v>2</v>
      </c>
      <c r="V229" s="30">
        <f>IFERROR(__xludf.DUMMYFUNCTION("""COMPUTED_VALUE"""),10.0)</f>
        <v>10</v>
      </c>
      <c r="W229" s="29">
        <f>IFERROR(__xludf.DUMMYFUNCTION("""COMPUTED_VALUE"""),2.0)</f>
        <v>2</v>
      </c>
      <c r="X229" s="30">
        <f>IFERROR(__xludf.DUMMYFUNCTION("""COMPUTED_VALUE"""),2.0)</f>
        <v>2</v>
      </c>
      <c r="Y229" s="30">
        <f>IFERROR(__xludf.DUMMYFUNCTION("""COMPUTED_VALUE"""),0.0)</f>
        <v>0</v>
      </c>
      <c r="Z229" s="35">
        <f>IFERROR(__xludf.DUMMYFUNCTION("""COMPUTED_VALUE"""),0.0)</f>
        <v>0</v>
      </c>
      <c r="AA229" s="30">
        <f>IFERROR(__xludf.DUMMYFUNCTION("""COMPUTED_VALUE"""),2.0)</f>
        <v>2</v>
      </c>
      <c r="AB229" s="30">
        <f>IFERROR(__xludf.DUMMYFUNCTION("""COMPUTED_VALUE"""),2.0)</f>
        <v>2</v>
      </c>
      <c r="AC229" s="34">
        <f>IFERROR(__xludf.DUMMYFUNCTION("""COMPUTED_VALUE"""),5.0)</f>
        <v>5</v>
      </c>
      <c r="AD229" s="29">
        <f>IFERROR(__xludf.DUMMYFUNCTION("""COMPUTED_VALUE"""),2.0)</f>
        <v>2</v>
      </c>
      <c r="AE229" s="35">
        <f>IFERROR(__xludf.DUMMYFUNCTION("""COMPUTED_VALUE"""),5.0)</f>
        <v>5</v>
      </c>
      <c r="AF229" s="30">
        <f>IFERROR(__xludf.DUMMYFUNCTION("""COMPUTED_VALUE"""),2.0)</f>
        <v>2</v>
      </c>
      <c r="AG229" s="30">
        <f>IFERROR(__xludf.DUMMYFUNCTION("""COMPUTED_VALUE"""),3.0)</f>
        <v>3</v>
      </c>
      <c r="AH229" s="30">
        <f>IFERROR(__xludf.DUMMYFUNCTION("""COMPUTED_VALUE"""),2.0)</f>
        <v>2</v>
      </c>
      <c r="AI229" s="34">
        <f>IFERROR(__xludf.DUMMYFUNCTION("""COMPUTED_VALUE"""),5.0)</f>
        <v>5</v>
      </c>
      <c r="AJ229" s="35">
        <f>IFERROR(__xludf.DUMMYFUNCTION("""COMPUTED_VALUE"""),0.0)</f>
        <v>0</v>
      </c>
      <c r="AK229" s="30">
        <f>IFERROR(__xludf.DUMMYFUNCTION("""COMPUTED_VALUE"""),0.0)</f>
        <v>0</v>
      </c>
      <c r="AL229" s="29">
        <f>IFERROR(__xludf.DUMMYFUNCTION("""COMPUTED_VALUE"""),0.0)</f>
        <v>0</v>
      </c>
      <c r="AM229" s="30">
        <f>IFERROR(__xludf.DUMMYFUNCTION("""COMPUTED_VALUE"""),4.0)</f>
        <v>4</v>
      </c>
      <c r="AN229" s="30">
        <f>IFERROR(__xludf.DUMMYFUNCTION("""COMPUTED_VALUE"""),2.0)</f>
        <v>2</v>
      </c>
      <c r="AO229" s="32">
        <f>IFERROR(__xludf.DUMMYFUNCTION("""COMPUTED_VALUE"""),2.0)</f>
        <v>2</v>
      </c>
      <c r="AP229" s="35">
        <f>IFERROR(__xludf.DUMMYFUNCTION("""COMPUTED_VALUE"""),0.0)</f>
        <v>0</v>
      </c>
      <c r="AQ229" s="35">
        <f>IFERROR(__xludf.DUMMYFUNCTION("""COMPUTED_VALUE"""),36.0)</f>
        <v>36</v>
      </c>
      <c r="AR229" s="30">
        <f>IFERROR(__xludf.DUMMYFUNCTION("""COMPUTED_VALUE"""),2.0)</f>
        <v>2</v>
      </c>
      <c r="AS229" s="29">
        <f>IFERROR(__xludf.DUMMYFUNCTION("""COMPUTED_VALUE"""),0.0)</f>
        <v>0</v>
      </c>
      <c r="AT229" s="29">
        <f>IFERROR(__xludf.DUMMYFUNCTION("""COMPUTED_VALUE"""),0.0)</f>
        <v>0</v>
      </c>
    </row>
    <row r="230">
      <c r="A230" s="33" t="str">
        <f>IFERROR(__xludf.DUMMYFUNCTION("""COMPUTED_VALUE"""),"Крючкова Екатерина")</f>
        <v>Крючкова Екатерина</v>
      </c>
      <c r="B230" s="29">
        <f>IFERROR(__xludf.DUMMYFUNCTION("""COMPUTED_VALUE"""),113.0)</f>
        <v>113</v>
      </c>
      <c r="C230" s="30">
        <f>IFERROR(__xludf.DUMMYFUNCTION("""COMPUTED_VALUE"""),26.0)</f>
        <v>26</v>
      </c>
      <c r="D230" s="30">
        <f>IFERROR(__xludf.DUMMYFUNCTION("""COMPUTED_VALUE"""),28.0)</f>
        <v>28</v>
      </c>
      <c r="E230" s="30">
        <f>IFERROR(__xludf.DUMMYFUNCTION("""COMPUTED_VALUE"""),31.0)</f>
        <v>31</v>
      </c>
      <c r="F230" s="29">
        <f>IFERROR(__xludf.DUMMYFUNCTION("""COMPUTED_VALUE"""),28.0)</f>
        <v>28</v>
      </c>
      <c r="G230" s="30">
        <f>IFERROR(__xludf.DUMMYFUNCTION("""COMPUTED_VALUE"""),22.0)</f>
        <v>22</v>
      </c>
      <c r="H230" s="30">
        <f>IFERROR(__xludf.DUMMYFUNCTION("""COMPUTED_VALUE"""),4.0)</f>
        <v>4</v>
      </c>
      <c r="I230" s="30">
        <f>IFERROR(__xludf.DUMMYFUNCTION("""COMPUTED_VALUE"""),12.0)</f>
        <v>12</v>
      </c>
      <c r="J230" s="30">
        <f>IFERROR(__xludf.DUMMYFUNCTION("""COMPUTED_VALUE"""),16.0)</f>
        <v>16</v>
      </c>
      <c r="K230" s="30">
        <f>IFERROR(__xludf.DUMMYFUNCTION("""COMPUTED_VALUE"""),7.0)</f>
        <v>7</v>
      </c>
      <c r="L230" s="30">
        <f>IFERROR(__xludf.DUMMYFUNCTION("""COMPUTED_VALUE"""),7.0)</f>
        <v>7</v>
      </c>
      <c r="M230" s="30">
        <f>IFERROR(__xludf.DUMMYFUNCTION("""COMPUTED_VALUE"""),17.0)</f>
        <v>17</v>
      </c>
      <c r="N230" s="30">
        <f>IFERROR(__xludf.DUMMYFUNCTION("""COMPUTED_VALUE"""),6.0)</f>
        <v>6</v>
      </c>
      <c r="O230" s="30">
        <f>IFERROR(__xludf.DUMMYFUNCTION("""COMPUTED_VALUE"""),2.0)</f>
        <v>2</v>
      </c>
      <c r="P230" s="29">
        <f>IFERROR(__xludf.DUMMYFUNCTION("""COMPUTED_VALUE"""),20.0)</f>
        <v>20</v>
      </c>
      <c r="Q230" s="30">
        <f>IFERROR(__xludf.DUMMYFUNCTION("""COMPUTED_VALUE"""),10.0)</f>
        <v>10</v>
      </c>
      <c r="R230" s="30">
        <f>IFERROR(__xludf.DUMMYFUNCTION("""COMPUTED_VALUE"""),10.0)</f>
        <v>10</v>
      </c>
      <c r="S230" s="30">
        <f>IFERROR(__xludf.DUMMYFUNCTION("""COMPUTED_VALUE"""),2.0)</f>
        <v>2</v>
      </c>
      <c r="T230" s="31">
        <f>IFERROR(__xludf.DUMMYFUNCTION("""COMPUTED_VALUE"""),2.0)</f>
        <v>2</v>
      </c>
      <c r="U230" s="29">
        <f>IFERROR(__xludf.DUMMYFUNCTION("""COMPUTED_VALUE"""),2.0)</f>
        <v>2</v>
      </c>
      <c r="V230" s="30">
        <f>IFERROR(__xludf.DUMMYFUNCTION("""COMPUTED_VALUE"""),10.0)</f>
        <v>10</v>
      </c>
      <c r="W230" s="29">
        <f>IFERROR(__xludf.DUMMYFUNCTION("""COMPUTED_VALUE"""),2.0)</f>
        <v>2</v>
      </c>
      <c r="X230" s="30">
        <f>IFERROR(__xludf.DUMMYFUNCTION("""COMPUTED_VALUE"""),2.0)</f>
        <v>2</v>
      </c>
      <c r="Y230" s="30">
        <f>IFERROR(__xludf.DUMMYFUNCTION("""COMPUTED_VALUE"""),3.0)</f>
        <v>3</v>
      </c>
      <c r="Z230" s="35">
        <f>IFERROR(__xludf.DUMMYFUNCTION("""COMPUTED_VALUE"""),7.0)</f>
        <v>7</v>
      </c>
      <c r="AA230" s="30">
        <f>IFERROR(__xludf.DUMMYFUNCTION("""COMPUTED_VALUE"""),2.0)</f>
        <v>2</v>
      </c>
      <c r="AB230" s="30">
        <f>IFERROR(__xludf.DUMMYFUNCTION("""COMPUTED_VALUE"""),2.0)</f>
        <v>2</v>
      </c>
      <c r="AC230" s="34">
        <f>IFERROR(__xludf.DUMMYFUNCTION("""COMPUTED_VALUE"""),5.0)</f>
        <v>5</v>
      </c>
      <c r="AD230" s="29">
        <f>IFERROR(__xludf.DUMMYFUNCTION("""COMPUTED_VALUE"""),2.0)</f>
        <v>2</v>
      </c>
      <c r="AE230" s="35">
        <f>IFERROR(__xludf.DUMMYFUNCTION("""COMPUTED_VALUE"""),0.0)</f>
        <v>0</v>
      </c>
      <c r="AF230" s="30">
        <f>IFERROR(__xludf.DUMMYFUNCTION("""COMPUTED_VALUE"""),2.0)</f>
        <v>2</v>
      </c>
      <c r="AG230" s="30">
        <f>IFERROR(__xludf.DUMMYFUNCTION("""COMPUTED_VALUE"""),3.0)</f>
        <v>3</v>
      </c>
      <c r="AH230" s="30">
        <f>IFERROR(__xludf.DUMMYFUNCTION("""COMPUTED_VALUE"""),2.0)</f>
        <v>2</v>
      </c>
      <c r="AI230" s="34">
        <f>IFERROR(__xludf.DUMMYFUNCTION("""COMPUTED_VALUE"""),5.0)</f>
        <v>5</v>
      </c>
      <c r="AJ230" s="35">
        <f>IFERROR(__xludf.DUMMYFUNCTION("""COMPUTED_VALUE"""),8.0)</f>
        <v>8</v>
      </c>
      <c r="AK230" s="30">
        <f>IFERROR(__xludf.DUMMYFUNCTION("""COMPUTED_VALUE"""),2.0)</f>
        <v>2</v>
      </c>
      <c r="AL230" s="29">
        <f>IFERROR(__xludf.DUMMYFUNCTION("""COMPUTED_VALUE"""),2.0)</f>
        <v>2</v>
      </c>
      <c r="AM230" s="30">
        <f>IFERROR(__xludf.DUMMYFUNCTION("""COMPUTED_VALUE"""),4.0)</f>
        <v>4</v>
      </c>
      <c r="AN230" s="30">
        <f>IFERROR(__xludf.DUMMYFUNCTION("""COMPUTED_VALUE"""),2.0)</f>
        <v>2</v>
      </c>
      <c r="AO230" s="32">
        <f>IFERROR(__xludf.DUMMYFUNCTION("""COMPUTED_VALUE"""),2.0)</f>
        <v>2</v>
      </c>
      <c r="AP230" s="35">
        <f>IFERROR(__xludf.DUMMYFUNCTION("""COMPUTED_VALUE"""),0.0)</f>
        <v>0</v>
      </c>
      <c r="AQ230" s="35">
        <f>IFERROR(__xludf.DUMMYFUNCTION("""COMPUTED_VALUE"""),16.0)</f>
        <v>16</v>
      </c>
      <c r="AR230" s="30">
        <f>IFERROR(__xludf.DUMMYFUNCTION("""COMPUTED_VALUE"""),2.0)</f>
        <v>2</v>
      </c>
      <c r="AS230" s="29">
        <f>IFERROR(__xludf.DUMMYFUNCTION("""COMPUTED_VALUE"""),2.0)</f>
        <v>2</v>
      </c>
      <c r="AT230" s="29">
        <f>IFERROR(__xludf.DUMMYFUNCTION("""COMPUTED_VALUE"""),0.0)</f>
        <v>0</v>
      </c>
    </row>
    <row r="231">
      <c r="A231" s="33" t="str">
        <f>IFERROR(__xludf.DUMMYFUNCTION("""COMPUTED_VALUE"""),"Васильева Вероника")</f>
        <v>Васильева Вероника</v>
      </c>
      <c r="B231" s="29">
        <f>IFERROR(__xludf.DUMMYFUNCTION("""COMPUTED_VALUE"""),95.0)</f>
        <v>95</v>
      </c>
      <c r="C231" s="30">
        <f>IFERROR(__xludf.DUMMYFUNCTION("""COMPUTED_VALUE"""),26.0)</f>
        <v>26</v>
      </c>
      <c r="D231" s="30">
        <f>IFERROR(__xludf.DUMMYFUNCTION("""COMPUTED_VALUE"""),10.0)</f>
        <v>10</v>
      </c>
      <c r="E231" s="30">
        <f>IFERROR(__xludf.DUMMYFUNCTION("""COMPUTED_VALUE"""),13.0)</f>
        <v>13</v>
      </c>
      <c r="F231" s="29">
        <f>IFERROR(__xludf.DUMMYFUNCTION("""COMPUTED_VALUE"""),46.0)</f>
        <v>46</v>
      </c>
      <c r="G231" s="30">
        <f>IFERROR(__xludf.DUMMYFUNCTION("""COMPUTED_VALUE"""),22.0)</f>
        <v>22</v>
      </c>
      <c r="H231" s="30">
        <f>IFERROR(__xludf.DUMMYFUNCTION("""COMPUTED_VALUE"""),4.0)</f>
        <v>4</v>
      </c>
      <c r="I231" s="30">
        <f>IFERROR(__xludf.DUMMYFUNCTION("""COMPUTED_VALUE"""),10.0)</f>
        <v>10</v>
      </c>
      <c r="J231" s="30">
        <f>IFERROR(__xludf.DUMMYFUNCTION("""COMPUTED_VALUE"""),0.0)</f>
        <v>0</v>
      </c>
      <c r="K231" s="30">
        <f>IFERROR(__xludf.DUMMYFUNCTION("""COMPUTED_VALUE"""),0.0)</f>
        <v>0</v>
      </c>
      <c r="L231" s="30">
        <f>IFERROR(__xludf.DUMMYFUNCTION("""COMPUTED_VALUE"""),8.0)</f>
        <v>8</v>
      </c>
      <c r="M231" s="30">
        <f>IFERROR(__xludf.DUMMYFUNCTION("""COMPUTED_VALUE"""),5.0)</f>
        <v>5</v>
      </c>
      <c r="N231" s="30">
        <f>IFERROR(__xludf.DUMMYFUNCTION("""COMPUTED_VALUE"""),4.0)</f>
        <v>4</v>
      </c>
      <c r="O231" s="30">
        <f>IFERROR(__xludf.DUMMYFUNCTION("""COMPUTED_VALUE"""),2.0)</f>
        <v>2</v>
      </c>
      <c r="P231" s="29">
        <f>IFERROR(__xludf.DUMMYFUNCTION("""COMPUTED_VALUE"""),40.0)</f>
        <v>40</v>
      </c>
      <c r="Q231" s="30">
        <f>IFERROR(__xludf.DUMMYFUNCTION("""COMPUTED_VALUE"""),10.0)</f>
        <v>10</v>
      </c>
      <c r="R231" s="30">
        <f>IFERROR(__xludf.DUMMYFUNCTION("""COMPUTED_VALUE"""),10.0)</f>
        <v>10</v>
      </c>
      <c r="S231" s="30">
        <f>IFERROR(__xludf.DUMMYFUNCTION("""COMPUTED_VALUE"""),2.0)</f>
        <v>2</v>
      </c>
      <c r="T231" s="31">
        <f>IFERROR(__xludf.DUMMYFUNCTION("""COMPUTED_VALUE"""),2.0)</f>
        <v>2</v>
      </c>
      <c r="U231" s="29">
        <f>IFERROR(__xludf.DUMMYFUNCTION("""COMPUTED_VALUE"""),2.0)</f>
        <v>2</v>
      </c>
      <c r="V231" s="30">
        <f>IFERROR(__xludf.DUMMYFUNCTION("""COMPUTED_VALUE"""),10.0)</f>
        <v>10</v>
      </c>
      <c r="W231" s="29">
        <f>IFERROR(__xludf.DUMMYFUNCTION("""COMPUTED_VALUE"""),0.0)</f>
        <v>0</v>
      </c>
      <c r="X231" s="30">
        <f>IFERROR(__xludf.DUMMYFUNCTION("""COMPUTED_VALUE"""),0.0)</f>
        <v>0</v>
      </c>
      <c r="Y231" s="30">
        <f>IFERROR(__xludf.DUMMYFUNCTION("""COMPUTED_VALUE"""),0.0)</f>
        <v>0</v>
      </c>
      <c r="Z231" s="35">
        <f>IFERROR(__xludf.DUMMYFUNCTION("""COMPUTED_VALUE"""),0.0)</f>
        <v>0</v>
      </c>
      <c r="AA231" s="30">
        <f>IFERROR(__xludf.DUMMYFUNCTION("""COMPUTED_VALUE"""),0.0)</f>
        <v>0</v>
      </c>
      <c r="AB231" s="30">
        <f>IFERROR(__xludf.DUMMYFUNCTION("""COMPUTED_VALUE"""),0.0)</f>
        <v>0</v>
      </c>
      <c r="AC231" s="34">
        <f>IFERROR(__xludf.DUMMYFUNCTION("""COMPUTED_VALUE"""),0.0)</f>
        <v>0</v>
      </c>
      <c r="AD231" s="29">
        <f>IFERROR(__xludf.DUMMYFUNCTION("""COMPUTED_VALUE"""),0.0)</f>
        <v>0</v>
      </c>
      <c r="AE231" s="35">
        <f>IFERROR(__xludf.DUMMYFUNCTION("""COMPUTED_VALUE"""),5.0)</f>
        <v>5</v>
      </c>
      <c r="AF231" s="30">
        <f>IFERROR(__xludf.DUMMYFUNCTION("""COMPUTED_VALUE"""),2.0)</f>
        <v>2</v>
      </c>
      <c r="AG231" s="30">
        <f>IFERROR(__xludf.DUMMYFUNCTION("""COMPUTED_VALUE"""),1.0)</f>
        <v>1</v>
      </c>
      <c r="AH231" s="30">
        <f>IFERROR(__xludf.DUMMYFUNCTION("""COMPUTED_VALUE"""),0.0)</f>
        <v>0</v>
      </c>
      <c r="AI231" s="34">
        <f>IFERROR(__xludf.DUMMYFUNCTION("""COMPUTED_VALUE"""),5.0)</f>
        <v>5</v>
      </c>
      <c r="AJ231" s="35">
        <f>IFERROR(__xludf.DUMMYFUNCTION("""COMPUTED_VALUE"""),0.0)</f>
        <v>0</v>
      </c>
      <c r="AK231" s="30">
        <f>IFERROR(__xludf.DUMMYFUNCTION("""COMPUTED_VALUE"""),0.0)</f>
        <v>0</v>
      </c>
      <c r="AL231" s="29">
        <f>IFERROR(__xludf.DUMMYFUNCTION("""COMPUTED_VALUE"""),0.0)</f>
        <v>0</v>
      </c>
      <c r="AM231" s="30">
        <f>IFERROR(__xludf.DUMMYFUNCTION("""COMPUTED_VALUE"""),4.0)</f>
        <v>4</v>
      </c>
      <c r="AN231" s="30">
        <f>IFERROR(__xludf.DUMMYFUNCTION("""COMPUTED_VALUE"""),0.0)</f>
        <v>0</v>
      </c>
      <c r="AO231" s="32">
        <f>IFERROR(__xludf.DUMMYFUNCTION("""COMPUTED_VALUE"""),2.0)</f>
        <v>2</v>
      </c>
      <c r="AP231" s="35">
        <f>IFERROR(__xludf.DUMMYFUNCTION("""COMPUTED_VALUE"""),5.0)</f>
        <v>5</v>
      </c>
      <c r="AQ231" s="35">
        <f>IFERROR(__xludf.DUMMYFUNCTION("""COMPUTED_VALUE"""),31.0)</f>
        <v>31</v>
      </c>
      <c r="AR231" s="30">
        <f>IFERROR(__xludf.DUMMYFUNCTION("""COMPUTED_VALUE"""),2.0)</f>
        <v>2</v>
      </c>
      <c r="AS231" s="29">
        <f>IFERROR(__xludf.DUMMYFUNCTION("""COMPUTED_VALUE"""),2.0)</f>
        <v>2</v>
      </c>
      <c r="AT231" s="29">
        <f>IFERROR(__xludf.DUMMYFUNCTION("""COMPUTED_VALUE"""),0.0)</f>
        <v>0</v>
      </c>
    </row>
    <row r="232">
      <c r="A232" s="33" t="str">
        <f>IFERROR(__xludf.DUMMYFUNCTION("""COMPUTED_VALUE"""),"Зенкова Анастасия")</f>
        <v>Зенкова Анастасия</v>
      </c>
      <c r="B232" s="29">
        <f>IFERROR(__xludf.DUMMYFUNCTION("""COMPUTED_VALUE"""),54.0)</f>
        <v>54</v>
      </c>
      <c r="C232" s="30">
        <f>IFERROR(__xludf.DUMMYFUNCTION("""COMPUTED_VALUE"""),10.0)</f>
        <v>10</v>
      </c>
      <c r="D232" s="30">
        <f>IFERROR(__xludf.DUMMYFUNCTION("""COMPUTED_VALUE"""),0.0)</f>
        <v>0</v>
      </c>
      <c r="E232" s="30">
        <f>IFERROR(__xludf.DUMMYFUNCTION("""COMPUTED_VALUE"""),4.0)</f>
        <v>4</v>
      </c>
      <c r="F232" s="29">
        <f>IFERROR(__xludf.DUMMYFUNCTION("""COMPUTED_VALUE"""),40.0)</f>
        <v>40</v>
      </c>
      <c r="G232" s="30">
        <f>IFERROR(__xludf.DUMMYFUNCTION("""COMPUTED_VALUE"""),10.0)</f>
        <v>10</v>
      </c>
      <c r="H232" s="30">
        <f>IFERROR(__xludf.DUMMYFUNCTION("""COMPUTED_VALUE"""),0.0)</f>
        <v>0</v>
      </c>
      <c r="I232" s="30">
        <f>IFERROR(__xludf.DUMMYFUNCTION("""COMPUTED_VALUE"""),0.0)</f>
        <v>0</v>
      </c>
      <c r="J232" s="30">
        <f>IFERROR(__xludf.DUMMYFUNCTION("""COMPUTED_VALUE"""),0.0)</f>
        <v>0</v>
      </c>
      <c r="K232" s="30">
        <f>IFERROR(__xludf.DUMMYFUNCTION("""COMPUTED_VALUE"""),0.0)</f>
        <v>0</v>
      </c>
      <c r="L232" s="30">
        <f>IFERROR(__xludf.DUMMYFUNCTION("""COMPUTED_VALUE"""),4.0)</f>
        <v>4</v>
      </c>
      <c r="M232" s="30">
        <f>IFERROR(__xludf.DUMMYFUNCTION("""COMPUTED_VALUE"""),0.0)</f>
        <v>0</v>
      </c>
      <c r="N232" s="30">
        <f>IFERROR(__xludf.DUMMYFUNCTION("""COMPUTED_VALUE"""),10.0)</f>
        <v>10</v>
      </c>
      <c r="O232" s="30">
        <f>IFERROR(__xludf.DUMMYFUNCTION("""COMPUTED_VALUE"""),2.0)</f>
        <v>2</v>
      </c>
      <c r="P232" s="29">
        <f>IFERROR(__xludf.DUMMYFUNCTION("""COMPUTED_VALUE"""),28.0)</f>
        <v>28</v>
      </c>
      <c r="Q232" s="30">
        <f>IFERROR(__xludf.DUMMYFUNCTION("""COMPUTED_VALUE"""),10.0)</f>
        <v>10</v>
      </c>
      <c r="R232" s="30">
        <f>IFERROR(__xludf.DUMMYFUNCTION("""COMPUTED_VALUE"""),0.0)</f>
        <v>0</v>
      </c>
      <c r="S232" s="30">
        <f>IFERROR(__xludf.DUMMYFUNCTION("""COMPUTED_VALUE"""),0.0)</f>
        <v>0</v>
      </c>
      <c r="T232" s="31">
        <f>IFERROR(__xludf.DUMMYFUNCTION("""COMPUTED_VALUE"""),0.0)</f>
        <v>0</v>
      </c>
      <c r="U232" s="29">
        <f>IFERROR(__xludf.DUMMYFUNCTION("""COMPUTED_VALUE"""),0.0)</f>
        <v>0</v>
      </c>
      <c r="V232" s="30">
        <f>IFERROR(__xludf.DUMMYFUNCTION("""COMPUTED_VALUE"""),0.0)</f>
        <v>0</v>
      </c>
      <c r="W232" s="29">
        <f>IFERROR(__xludf.DUMMYFUNCTION("""COMPUTED_VALUE"""),0.0)</f>
        <v>0</v>
      </c>
      <c r="X232" s="30">
        <f>IFERROR(__xludf.DUMMYFUNCTION("""COMPUTED_VALUE"""),0.0)</f>
        <v>0</v>
      </c>
      <c r="Y232" s="30">
        <f>IFERROR(__xludf.DUMMYFUNCTION("""COMPUTED_VALUE"""),0.0)</f>
        <v>0</v>
      </c>
      <c r="Z232" s="35">
        <f>IFERROR(__xludf.DUMMYFUNCTION("""COMPUTED_VALUE"""),0.0)</f>
        <v>0</v>
      </c>
      <c r="AA232" s="30">
        <f>IFERROR(__xludf.DUMMYFUNCTION("""COMPUTED_VALUE"""),0.0)</f>
        <v>0</v>
      </c>
      <c r="AB232" s="30">
        <f>IFERROR(__xludf.DUMMYFUNCTION("""COMPUTED_VALUE"""),0.0)</f>
        <v>0</v>
      </c>
      <c r="AC232" s="34">
        <f>IFERROR(__xludf.DUMMYFUNCTION("""COMPUTED_VALUE"""),0.0)</f>
        <v>0</v>
      </c>
      <c r="AD232" s="29">
        <f>IFERROR(__xludf.DUMMYFUNCTION("""COMPUTED_VALUE"""),0.0)</f>
        <v>0</v>
      </c>
      <c r="AE232" s="35">
        <f>IFERROR(__xludf.DUMMYFUNCTION("""COMPUTED_VALUE"""),0.0)</f>
        <v>0</v>
      </c>
      <c r="AF232" s="30">
        <f>IFERROR(__xludf.DUMMYFUNCTION("""COMPUTED_VALUE"""),2.0)</f>
        <v>2</v>
      </c>
      <c r="AG232" s="30">
        <f>IFERROR(__xludf.DUMMYFUNCTION("""COMPUTED_VALUE"""),2.0)</f>
        <v>2</v>
      </c>
      <c r="AH232" s="30">
        <f>IFERROR(__xludf.DUMMYFUNCTION("""COMPUTED_VALUE"""),0.0)</f>
        <v>0</v>
      </c>
      <c r="AI232" s="34">
        <f>IFERROR(__xludf.DUMMYFUNCTION("""COMPUTED_VALUE"""),0.0)</f>
        <v>0</v>
      </c>
      <c r="AJ232" s="35">
        <f>IFERROR(__xludf.DUMMYFUNCTION("""COMPUTED_VALUE"""),0.0)</f>
        <v>0</v>
      </c>
      <c r="AK232" s="30">
        <f>IFERROR(__xludf.DUMMYFUNCTION("""COMPUTED_VALUE"""),0.0)</f>
        <v>0</v>
      </c>
      <c r="AL232" s="29">
        <f>IFERROR(__xludf.DUMMYFUNCTION("""COMPUTED_VALUE"""),0.0)</f>
        <v>0</v>
      </c>
      <c r="AM232" s="30">
        <f>IFERROR(__xludf.DUMMYFUNCTION("""COMPUTED_VALUE"""),10.0)</f>
        <v>10</v>
      </c>
      <c r="AN232" s="30">
        <f>IFERROR(__xludf.DUMMYFUNCTION("""COMPUTED_VALUE"""),0.0)</f>
        <v>0</v>
      </c>
      <c r="AO232" s="32">
        <f>IFERROR(__xludf.DUMMYFUNCTION("""COMPUTED_VALUE"""),2.0)</f>
        <v>2</v>
      </c>
      <c r="AP232" s="35">
        <f>IFERROR(__xludf.DUMMYFUNCTION("""COMPUTED_VALUE"""),0.0)</f>
        <v>0</v>
      </c>
      <c r="AQ232" s="35">
        <f>IFERROR(__xludf.DUMMYFUNCTION("""COMPUTED_VALUE"""),26.0)</f>
        <v>26</v>
      </c>
      <c r="AR232" s="30">
        <f>IFERROR(__xludf.DUMMYFUNCTION("""COMPUTED_VALUE"""),2.0)</f>
        <v>2</v>
      </c>
      <c r="AS232" s="29">
        <f>IFERROR(__xludf.DUMMYFUNCTION("""COMPUTED_VALUE"""),0.0)</f>
        <v>0</v>
      </c>
      <c r="AT232" s="29">
        <f>IFERROR(__xludf.DUMMYFUNCTION("""COMPUTED_VALUE"""),0.0)</f>
        <v>0</v>
      </c>
    </row>
    <row r="233">
      <c r="A233" s="33" t="str">
        <f>IFERROR(__xludf.DUMMYFUNCTION("""COMPUTED_VALUE"""),"Богачев Михаил")</f>
        <v>Богачев Михаил</v>
      </c>
      <c r="B233" s="29">
        <f>IFERROR(__xludf.DUMMYFUNCTION("""COMPUTED_VALUE"""),104.0)</f>
        <v>104</v>
      </c>
      <c r="C233" s="30">
        <f>IFERROR(__xludf.DUMMYFUNCTION("""COMPUTED_VALUE"""),26.0)</f>
        <v>26</v>
      </c>
      <c r="D233" s="30">
        <f>IFERROR(__xludf.DUMMYFUNCTION("""COMPUTED_VALUE"""),10.0)</f>
        <v>10</v>
      </c>
      <c r="E233" s="30">
        <f>IFERROR(__xludf.DUMMYFUNCTION("""COMPUTED_VALUE"""),20.0)</f>
        <v>20</v>
      </c>
      <c r="F233" s="29">
        <f>IFERROR(__xludf.DUMMYFUNCTION("""COMPUTED_VALUE"""),48.0)</f>
        <v>48</v>
      </c>
      <c r="G233" s="30">
        <f>IFERROR(__xludf.DUMMYFUNCTION("""COMPUTED_VALUE"""),22.0)</f>
        <v>22</v>
      </c>
      <c r="H233" s="30">
        <f>IFERROR(__xludf.DUMMYFUNCTION("""COMPUTED_VALUE"""),4.0)</f>
        <v>4</v>
      </c>
      <c r="I233" s="30">
        <f>IFERROR(__xludf.DUMMYFUNCTION("""COMPUTED_VALUE"""),10.0)</f>
        <v>10</v>
      </c>
      <c r="J233" s="30">
        <f>IFERROR(__xludf.DUMMYFUNCTION("""COMPUTED_VALUE"""),0.0)</f>
        <v>0</v>
      </c>
      <c r="K233" s="30">
        <f>IFERROR(__xludf.DUMMYFUNCTION("""COMPUTED_VALUE"""),5.0)</f>
        <v>5</v>
      </c>
      <c r="L233" s="30">
        <f>IFERROR(__xludf.DUMMYFUNCTION("""COMPUTED_VALUE"""),10.0)</f>
        <v>10</v>
      </c>
      <c r="M233" s="30">
        <f>IFERROR(__xludf.DUMMYFUNCTION("""COMPUTED_VALUE"""),5.0)</f>
        <v>5</v>
      </c>
      <c r="N233" s="30">
        <f>IFERROR(__xludf.DUMMYFUNCTION("""COMPUTED_VALUE"""),10.0)</f>
        <v>10</v>
      </c>
      <c r="O233" s="30">
        <f>IFERROR(__xludf.DUMMYFUNCTION("""COMPUTED_VALUE"""),2.0)</f>
        <v>2</v>
      </c>
      <c r="P233" s="29">
        <f>IFERROR(__xludf.DUMMYFUNCTION("""COMPUTED_VALUE"""),36.0)</f>
        <v>36</v>
      </c>
      <c r="Q233" s="30">
        <f>IFERROR(__xludf.DUMMYFUNCTION("""COMPUTED_VALUE"""),10.0)</f>
        <v>10</v>
      </c>
      <c r="R233" s="30">
        <f>IFERROR(__xludf.DUMMYFUNCTION("""COMPUTED_VALUE"""),10.0)</f>
        <v>10</v>
      </c>
      <c r="S233" s="30">
        <f>IFERROR(__xludf.DUMMYFUNCTION("""COMPUTED_VALUE"""),2.0)</f>
        <v>2</v>
      </c>
      <c r="T233" s="31">
        <f>IFERROR(__xludf.DUMMYFUNCTION("""COMPUTED_VALUE"""),2.0)</f>
        <v>2</v>
      </c>
      <c r="U233" s="29">
        <f>IFERROR(__xludf.DUMMYFUNCTION("""COMPUTED_VALUE"""),2.0)</f>
        <v>2</v>
      </c>
      <c r="V233" s="30">
        <f>IFERROR(__xludf.DUMMYFUNCTION("""COMPUTED_VALUE"""),10.0)</f>
        <v>10</v>
      </c>
      <c r="W233" s="29">
        <f>IFERROR(__xludf.DUMMYFUNCTION("""COMPUTED_VALUE"""),0.0)</f>
        <v>0</v>
      </c>
      <c r="X233" s="30">
        <f>IFERROR(__xludf.DUMMYFUNCTION("""COMPUTED_VALUE"""),0.0)</f>
        <v>0</v>
      </c>
      <c r="Y233" s="30">
        <f>IFERROR(__xludf.DUMMYFUNCTION("""COMPUTED_VALUE"""),0.0)</f>
        <v>0</v>
      </c>
      <c r="Z233" s="35">
        <f>IFERROR(__xludf.DUMMYFUNCTION("""COMPUTED_VALUE"""),0.0)</f>
        <v>0</v>
      </c>
      <c r="AA233" s="30">
        <f>IFERROR(__xludf.DUMMYFUNCTION("""COMPUTED_VALUE"""),0.0)</f>
        <v>0</v>
      </c>
      <c r="AB233" s="30">
        <f>IFERROR(__xludf.DUMMYFUNCTION("""COMPUTED_VALUE"""),0.0)</f>
        <v>0</v>
      </c>
      <c r="AC233" s="34">
        <f>IFERROR(__xludf.DUMMYFUNCTION("""COMPUTED_VALUE"""),5.0)</f>
        <v>5</v>
      </c>
      <c r="AD233" s="29">
        <f>IFERROR(__xludf.DUMMYFUNCTION("""COMPUTED_VALUE"""),0.0)</f>
        <v>0</v>
      </c>
      <c r="AE233" s="35">
        <f>IFERROR(__xludf.DUMMYFUNCTION("""COMPUTED_VALUE"""),5.0)</f>
        <v>5</v>
      </c>
      <c r="AF233" s="30">
        <f>IFERROR(__xludf.DUMMYFUNCTION("""COMPUTED_VALUE"""),2.0)</f>
        <v>2</v>
      </c>
      <c r="AG233" s="30">
        <f>IFERROR(__xludf.DUMMYFUNCTION("""COMPUTED_VALUE"""),1.0)</f>
        <v>1</v>
      </c>
      <c r="AH233" s="30">
        <f>IFERROR(__xludf.DUMMYFUNCTION("""COMPUTED_VALUE"""),2.0)</f>
        <v>2</v>
      </c>
      <c r="AI233" s="34">
        <f>IFERROR(__xludf.DUMMYFUNCTION("""COMPUTED_VALUE"""),5.0)</f>
        <v>5</v>
      </c>
      <c r="AJ233" s="35">
        <f>IFERROR(__xludf.DUMMYFUNCTION("""COMPUTED_VALUE"""),0.0)</f>
        <v>0</v>
      </c>
      <c r="AK233" s="30">
        <f>IFERROR(__xludf.DUMMYFUNCTION("""COMPUTED_VALUE"""),0.0)</f>
        <v>0</v>
      </c>
      <c r="AL233" s="29">
        <f>IFERROR(__xludf.DUMMYFUNCTION("""COMPUTED_VALUE"""),0.0)</f>
        <v>0</v>
      </c>
      <c r="AM233" s="30">
        <f>IFERROR(__xludf.DUMMYFUNCTION("""COMPUTED_VALUE"""),10.0)</f>
        <v>10</v>
      </c>
      <c r="AN233" s="30">
        <f>IFERROR(__xludf.DUMMYFUNCTION("""COMPUTED_VALUE"""),0.0)</f>
        <v>0</v>
      </c>
      <c r="AO233" s="32">
        <f>IFERROR(__xludf.DUMMYFUNCTION("""COMPUTED_VALUE"""),2.0)</f>
        <v>2</v>
      </c>
      <c r="AP233" s="35">
        <f>IFERROR(__xludf.DUMMYFUNCTION("""COMPUTED_VALUE"""),5.0)</f>
        <v>5</v>
      </c>
      <c r="AQ233" s="35">
        <f>IFERROR(__xludf.DUMMYFUNCTION("""COMPUTED_VALUE"""),27.0)</f>
        <v>27</v>
      </c>
      <c r="AR233" s="30">
        <f>IFERROR(__xludf.DUMMYFUNCTION("""COMPUTED_VALUE"""),2.0)</f>
        <v>2</v>
      </c>
      <c r="AS233" s="29">
        <f>IFERROR(__xludf.DUMMYFUNCTION("""COMPUTED_VALUE"""),2.0)</f>
        <v>2</v>
      </c>
      <c r="AT233" s="29">
        <f>IFERROR(__xludf.DUMMYFUNCTION("""COMPUTED_VALUE"""),0.0)</f>
        <v>0</v>
      </c>
    </row>
    <row r="234">
      <c r="A234" s="33" t="str">
        <f>IFERROR(__xludf.DUMMYFUNCTION("""COMPUTED_VALUE"""),"Королькова Арина")</f>
        <v>Королькова Арина</v>
      </c>
      <c r="B234" s="29">
        <f>IFERROR(__xludf.DUMMYFUNCTION("""COMPUTED_VALUE"""),50.0)</f>
        <v>50</v>
      </c>
      <c r="C234" s="30">
        <f>IFERROR(__xludf.DUMMYFUNCTION("""COMPUTED_VALUE"""),20.0)</f>
        <v>20</v>
      </c>
      <c r="D234" s="30">
        <f>IFERROR(__xludf.DUMMYFUNCTION("""COMPUTED_VALUE"""),10.0)</f>
        <v>10</v>
      </c>
      <c r="E234" s="30">
        <f>IFERROR(__xludf.DUMMYFUNCTION("""COMPUTED_VALUE"""),5.0)</f>
        <v>5</v>
      </c>
      <c r="F234" s="29">
        <f>IFERROR(__xludf.DUMMYFUNCTION("""COMPUTED_VALUE"""),15.0)</f>
        <v>15</v>
      </c>
      <c r="G234" s="30">
        <f>IFERROR(__xludf.DUMMYFUNCTION("""COMPUTED_VALUE"""),20.0)</f>
        <v>20</v>
      </c>
      <c r="H234" s="30">
        <f>IFERROR(__xludf.DUMMYFUNCTION("""COMPUTED_VALUE"""),0.0)</f>
        <v>0</v>
      </c>
      <c r="I234" s="30">
        <f>IFERROR(__xludf.DUMMYFUNCTION("""COMPUTED_VALUE"""),10.0)</f>
        <v>10</v>
      </c>
      <c r="J234" s="30">
        <f>IFERROR(__xludf.DUMMYFUNCTION("""COMPUTED_VALUE"""),0.0)</f>
        <v>0</v>
      </c>
      <c r="K234" s="30">
        <f>IFERROR(__xludf.DUMMYFUNCTION("""COMPUTED_VALUE"""),0.0)</f>
        <v>0</v>
      </c>
      <c r="L234" s="30">
        <f>IFERROR(__xludf.DUMMYFUNCTION("""COMPUTED_VALUE"""),0.0)</f>
        <v>0</v>
      </c>
      <c r="M234" s="30">
        <f>IFERROR(__xludf.DUMMYFUNCTION("""COMPUTED_VALUE"""),5.0)</f>
        <v>5</v>
      </c>
      <c r="N234" s="30">
        <f>IFERROR(__xludf.DUMMYFUNCTION("""COMPUTED_VALUE"""),10.0)</f>
        <v>10</v>
      </c>
      <c r="O234" s="30">
        <f>IFERROR(__xludf.DUMMYFUNCTION("""COMPUTED_VALUE"""),0.0)</f>
        <v>0</v>
      </c>
      <c r="P234" s="29">
        <f>IFERROR(__xludf.DUMMYFUNCTION("""COMPUTED_VALUE"""),5.0)</f>
        <v>5</v>
      </c>
      <c r="Q234" s="30">
        <f>IFERROR(__xludf.DUMMYFUNCTION("""COMPUTED_VALUE"""),10.0)</f>
        <v>10</v>
      </c>
      <c r="R234" s="30">
        <f>IFERROR(__xludf.DUMMYFUNCTION("""COMPUTED_VALUE"""),10.0)</f>
        <v>10</v>
      </c>
      <c r="S234" s="30">
        <f>IFERROR(__xludf.DUMMYFUNCTION("""COMPUTED_VALUE"""),0.0)</f>
        <v>0</v>
      </c>
      <c r="T234" s="31">
        <f>IFERROR(__xludf.DUMMYFUNCTION("""COMPUTED_VALUE"""),0.0)</f>
        <v>0</v>
      </c>
      <c r="U234" s="29">
        <f>IFERROR(__xludf.DUMMYFUNCTION("""COMPUTED_VALUE"""),0.0)</f>
        <v>0</v>
      </c>
      <c r="V234" s="30">
        <f>IFERROR(__xludf.DUMMYFUNCTION("""COMPUTED_VALUE"""),10.0)</f>
        <v>10</v>
      </c>
      <c r="W234" s="29">
        <f>IFERROR(__xludf.DUMMYFUNCTION("""COMPUTED_VALUE"""),0.0)</f>
        <v>0</v>
      </c>
      <c r="X234" s="30">
        <f>IFERROR(__xludf.DUMMYFUNCTION("""COMPUTED_VALUE"""),0.0)</f>
        <v>0</v>
      </c>
      <c r="Y234" s="30">
        <f>IFERROR(__xludf.DUMMYFUNCTION("""COMPUTED_VALUE"""),0.0)</f>
        <v>0</v>
      </c>
      <c r="Z234" s="35">
        <f>IFERROR(__xludf.DUMMYFUNCTION("""COMPUTED_VALUE"""),0.0)</f>
        <v>0</v>
      </c>
      <c r="AA234" s="30">
        <f>IFERROR(__xludf.DUMMYFUNCTION("""COMPUTED_VALUE"""),0.0)</f>
        <v>0</v>
      </c>
      <c r="AB234" s="30">
        <f>IFERROR(__xludf.DUMMYFUNCTION("""COMPUTED_VALUE"""),0.0)</f>
        <v>0</v>
      </c>
      <c r="AC234" s="34">
        <f>IFERROR(__xludf.DUMMYFUNCTION("""COMPUTED_VALUE"""),0.0)</f>
        <v>0</v>
      </c>
      <c r="AD234" s="29">
        <f>IFERROR(__xludf.DUMMYFUNCTION("""COMPUTED_VALUE"""),0.0)</f>
        <v>0</v>
      </c>
      <c r="AE234" s="35">
        <f>IFERROR(__xludf.DUMMYFUNCTION("""COMPUTED_VALUE"""),0.0)</f>
        <v>0</v>
      </c>
      <c r="AF234" s="30">
        <f>IFERROR(__xludf.DUMMYFUNCTION("""COMPUTED_VALUE"""),0.0)</f>
        <v>0</v>
      </c>
      <c r="AG234" s="30">
        <f>IFERROR(__xludf.DUMMYFUNCTION("""COMPUTED_VALUE"""),0.0)</f>
        <v>0</v>
      </c>
      <c r="AH234" s="30">
        <f>IFERROR(__xludf.DUMMYFUNCTION("""COMPUTED_VALUE"""),0.0)</f>
        <v>0</v>
      </c>
      <c r="AI234" s="34">
        <f>IFERROR(__xludf.DUMMYFUNCTION("""COMPUTED_VALUE"""),5.0)</f>
        <v>5</v>
      </c>
      <c r="AJ234" s="35">
        <f>IFERROR(__xludf.DUMMYFUNCTION("""COMPUTED_VALUE"""),0.0)</f>
        <v>0</v>
      </c>
      <c r="AK234" s="30">
        <f>IFERROR(__xludf.DUMMYFUNCTION("""COMPUTED_VALUE"""),0.0)</f>
        <v>0</v>
      </c>
      <c r="AL234" s="29">
        <f>IFERROR(__xludf.DUMMYFUNCTION("""COMPUTED_VALUE"""),0.0)</f>
        <v>0</v>
      </c>
      <c r="AM234" s="30">
        <f>IFERROR(__xludf.DUMMYFUNCTION("""COMPUTED_VALUE"""),10.0)</f>
        <v>10</v>
      </c>
      <c r="AN234" s="30">
        <f>IFERROR(__xludf.DUMMYFUNCTION("""COMPUTED_VALUE"""),0.0)</f>
        <v>0</v>
      </c>
      <c r="AO234" s="32">
        <f>IFERROR(__xludf.DUMMYFUNCTION("""COMPUTED_VALUE"""),0.0)</f>
        <v>0</v>
      </c>
      <c r="AP234" s="35">
        <f>IFERROR(__xludf.DUMMYFUNCTION("""COMPUTED_VALUE"""),5.0)</f>
        <v>5</v>
      </c>
      <c r="AQ234" s="35">
        <f>IFERROR(__xludf.DUMMYFUNCTION("""COMPUTED_VALUE"""),0.0)</f>
        <v>0</v>
      </c>
      <c r="AR234" s="30">
        <f>IFERROR(__xludf.DUMMYFUNCTION("""COMPUTED_VALUE"""),0.0)</f>
        <v>0</v>
      </c>
      <c r="AS234" s="29">
        <f>IFERROR(__xludf.DUMMYFUNCTION("""COMPUTED_VALUE"""),0.0)</f>
        <v>0</v>
      </c>
      <c r="AT234" s="29">
        <f>IFERROR(__xludf.DUMMYFUNCTION("""COMPUTED_VALUE"""),0.0)</f>
        <v>0</v>
      </c>
    </row>
    <row r="235">
      <c r="A235" s="33" t="str">
        <f>IFERROR(__xludf.DUMMYFUNCTION("""COMPUTED_VALUE"""),"Лаштабо Юлия")</f>
        <v>Лаштабо Юлия</v>
      </c>
      <c r="B235" s="29">
        <f>IFERROR(__xludf.DUMMYFUNCTION("""COMPUTED_VALUE"""),145.0)</f>
        <v>145</v>
      </c>
      <c r="C235" s="30">
        <f>IFERROR(__xludf.DUMMYFUNCTION("""COMPUTED_VALUE"""),26.0)</f>
        <v>26</v>
      </c>
      <c r="D235" s="30">
        <f>IFERROR(__xludf.DUMMYFUNCTION("""COMPUTED_VALUE"""),26.0)</f>
        <v>26</v>
      </c>
      <c r="E235" s="30">
        <f>IFERROR(__xludf.DUMMYFUNCTION("""COMPUTED_VALUE"""),37.0)</f>
        <v>37</v>
      </c>
      <c r="F235" s="29">
        <f>IFERROR(__xludf.DUMMYFUNCTION("""COMPUTED_VALUE"""),56.0)</f>
        <v>56</v>
      </c>
      <c r="G235" s="30">
        <f>IFERROR(__xludf.DUMMYFUNCTION("""COMPUTED_VALUE"""),22.0)</f>
        <v>22</v>
      </c>
      <c r="H235" s="30">
        <f>IFERROR(__xludf.DUMMYFUNCTION("""COMPUTED_VALUE"""),4.0)</f>
        <v>4</v>
      </c>
      <c r="I235" s="30">
        <f>IFERROR(__xludf.DUMMYFUNCTION("""COMPUTED_VALUE"""),12.0)</f>
        <v>12</v>
      </c>
      <c r="J235" s="30">
        <f>IFERROR(__xludf.DUMMYFUNCTION("""COMPUTED_VALUE"""),14.0)</f>
        <v>14</v>
      </c>
      <c r="K235" s="30">
        <f>IFERROR(__xludf.DUMMYFUNCTION("""COMPUTED_VALUE"""),7.0)</f>
        <v>7</v>
      </c>
      <c r="L235" s="30">
        <f>IFERROR(__xludf.DUMMYFUNCTION("""COMPUTED_VALUE"""),11.0)</f>
        <v>11</v>
      </c>
      <c r="M235" s="30">
        <f>IFERROR(__xludf.DUMMYFUNCTION("""COMPUTED_VALUE"""),19.0)</f>
        <v>19</v>
      </c>
      <c r="N235" s="30">
        <f>IFERROR(__xludf.DUMMYFUNCTION("""COMPUTED_VALUE"""),12.0)</f>
        <v>12</v>
      </c>
      <c r="O235" s="30">
        <f>IFERROR(__xludf.DUMMYFUNCTION("""COMPUTED_VALUE"""),2.0)</f>
        <v>2</v>
      </c>
      <c r="P235" s="29">
        <f>IFERROR(__xludf.DUMMYFUNCTION("""COMPUTED_VALUE"""),42.0)</f>
        <v>42</v>
      </c>
      <c r="Q235" s="30">
        <f>IFERROR(__xludf.DUMMYFUNCTION("""COMPUTED_VALUE"""),10.0)</f>
        <v>10</v>
      </c>
      <c r="R235" s="30">
        <f>IFERROR(__xludf.DUMMYFUNCTION("""COMPUTED_VALUE"""),10.0)</f>
        <v>10</v>
      </c>
      <c r="S235" s="30">
        <f>IFERROR(__xludf.DUMMYFUNCTION("""COMPUTED_VALUE"""),2.0)</f>
        <v>2</v>
      </c>
      <c r="T235" s="31">
        <f>IFERROR(__xludf.DUMMYFUNCTION("""COMPUTED_VALUE"""),2.0)</f>
        <v>2</v>
      </c>
      <c r="U235" s="29">
        <f>IFERROR(__xludf.DUMMYFUNCTION("""COMPUTED_VALUE"""),2.0)</f>
        <v>2</v>
      </c>
      <c r="V235" s="30">
        <f>IFERROR(__xludf.DUMMYFUNCTION("""COMPUTED_VALUE"""),10.0)</f>
        <v>10</v>
      </c>
      <c r="W235" s="29">
        <f>IFERROR(__xludf.DUMMYFUNCTION("""COMPUTED_VALUE"""),2.0)</f>
        <v>2</v>
      </c>
      <c r="X235" s="30">
        <f>IFERROR(__xludf.DUMMYFUNCTION("""COMPUTED_VALUE"""),1.0)</f>
        <v>1</v>
      </c>
      <c r="Y235" s="30">
        <f>IFERROR(__xludf.DUMMYFUNCTION("""COMPUTED_VALUE"""),0.0)</f>
        <v>0</v>
      </c>
      <c r="Z235" s="35">
        <f>IFERROR(__xludf.DUMMYFUNCTION("""COMPUTED_VALUE"""),9.0)</f>
        <v>9</v>
      </c>
      <c r="AA235" s="30">
        <f>IFERROR(__xludf.DUMMYFUNCTION("""COMPUTED_VALUE"""),2.0)</f>
        <v>2</v>
      </c>
      <c r="AB235" s="30">
        <f>IFERROR(__xludf.DUMMYFUNCTION("""COMPUTED_VALUE"""),2.0)</f>
        <v>2</v>
      </c>
      <c r="AC235" s="34">
        <f>IFERROR(__xludf.DUMMYFUNCTION("""COMPUTED_VALUE"""),5.0)</f>
        <v>5</v>
      </c>
      <c r="AD235" s="29">
        <f>IFERROR(__xludf.DUMMYFUNCTION("""COMPUTED_VALUE"""),2.0)</f>
        <v>2</v>
      </c>
      <c r="AE235" s="35">
        <f>IFERROR(__xludf.DUMMYFUNCTION("""COMPUTED_VALUE"""),5.0)</f>
        <v>5</v>
      </c>
      <c r="AF235" s="30">
        <f>IFERROR(__xludf.DUMMYFUNCTION("""COMPUTED_VALUE"""),1.0)</f>
        <v>1</v>
      </c>
      <c r="AG235" s="30">
        <f>IFERROR(__xludf.DUMMYFUNCTION("""COMPUTED_VALUE"""),3.0)</f>
        <v>3</v>
      </c>
      <c r="AH235" s="30">
        <f>IFERROR(__xludf.DUMMYFUNCTION("""COMPUTED_VALUE"""),2.0)</f>
        <v>2</v>
      </c>
      <c r="AI235" s="34">
        <f>IFERROR(__xludf.DUMMYFUNCTION("""COMPUTED_VALUE"""),5.0)</f>
        <v>5</v>
      </c>
      <c r="AJ235" s="35">
        <f>IFERROR(__xludf.DUMMYFUNCTION("""COMPUTED_VALUE"""),10.0)</f>
        <v>10</v>
      </c>
      <c r="AK235" s="30">
        <f>IFERROR(__xludf.DUMMYFUNCTION("""COMPUTED_VALUE"""),2.0)</f>
        <v>2</v>
      </c>
      <c r="AL235" s="29">
        <f>IFERROR(__xludf.DUMMYFUNCTION("""COMPUTED_VALUE"""),2.0)</f>
        <v>2</v>
      </c>
      <c r="AM235" s="30">
        <f>IFERROR(__xludf.DUMMYFUNCTION("""COMPUTED_VALUE"""),10.0)</f>
        <v>10</v>
      </c>
      <c r="AN235" s="30">
        <f>IFERROR(__xludf.DUMMYFUNCTION("""COMPUTED_VALUE"""),2.0)</f>
        <v>2</v>
      </c>
      <c r="AO235" s="32">
        <f>IFERROR(__xludf.DUMMYFUNCTION("""COMPUTED_VALUE"""),2.0)</f>
        <v>2</v>
      </c>
      <c r="AP235" s="35">
        <f>IFERROR(__xludf.DUMMYFUNCTION("""COMPUTED_VALUE"""),5.0)</f>
        <v>5</v>
      </c>
      <c r="AQ235" s="35">
        <f>IFERROR(__xludf.DUMMYFUNCTION("""COMPUTED_VALUE"""),33.0)</f>
        <v>33</v>
      </c>
      <c r="AR235" s="30">
        <f>IFERROR(__xludf.DUMMYFUNCTION("""COMPUTED_VALUE"""),2.0)</f>
        <v>2</v>
      </c>
      <c r="AS235" s="29">
        <f>IFERROR(__xludf.DUMMYFUNCTION("""COMPUTED_VALUE"""),2.0)</f>
        <v>2</v>
      </c>
      <c r="AT235" s="29">
        <f>IFERROR(__xludf.DUMMYFUNCTION("""COMPUTED_VALUE"""),0.0)</f>
        <v>0</v>
      </c>
    </row>
    <row r="236">
      <c r="A236" s="33" t="str">
        <f>IFERROR(__xludf.DUMMYFUNCTION("""COMPUTED_VALUE"""),"Кадочникова Ольга")</f>
        <v>Кадочникова Ольга</v>
      </c>
      <c r="B236" s="29">
        <f>IFERROR(__xludf.DUMMYFUNCTION("""COMPUTED_VALUE"""),101.0)</f>
        <v>101</v>
      </c>
      <c r="C236" s="30">
        <f>IFERROR(__xludf.DUMMYFUNCTION("""COMPUTED_VALUE"""),26.0)</f>
        <v>26</v>
      </c>
      <c r="D236" s="30">
        <f>IFERROR(__xludf.DUMMYFUNCTION("""COMPUTED_VALUE"""),22.0)</f>
        <v>22</v>
      </c>
      <c r="E236" s="30">
        <f>IFERROR(__xludf.DUMMYFUNCTION("""COMPUTED_VALUE"""),15.0)</f>
        <v>15</v>
      </c>
      <c r="F236" s="29">
        <f>IFERROR(__xludf.DUMMYFUNCTION("""COMPUTED_VALUE"""),38.0)</f>
        <v>38</v>
      </c>
      <c r="G236" s="30">
        <f>IFERROR(__xludf.DUMMYFUNCTION("""COMPUTED_VALUE"""),22.0)</f>
        <v>22</v>
      </c>
      <c r="H236" s="30">
        <f>IFERROR(__xludf.DUMMYFUNCTION("""COMPUTED_VALUE"""),4.0)</f>
        <v>4</v>
      </c>
      <c r="I236" s="30">
        <f>IFERROR(__xludf.DUMMYFUNCTION("""COMPUTED_VALUE"""),10.0)</f>
        <v>10</v>
      </c>
      <c r="J236" s="30">
        <f>IFERROR(__xludf.DUMMYFUNCTION("""COMPUTED_VALUE"""),12.0)</f>
        <v>12</v>
      </c>
      <c r="K236" s="30">
        <f>IFERROR(__xludf.DUMMYFUNCTION("""COMPUTED_VALUE"""),5.0)</f>
        <v>5</v>
      </c>
      <c r="L236" s="30">
        <f>IFERROR(__xludf.DUMMYFUNCTION("""COMPUTED_VALUE"""),10.0)</f>
        <v>10</v>
      </c>
      <c r="M236" s="30">
        <f>IFERROR(__xludf.DUMMYFUNCTION("""COMPUTED_VALUE"""),0.0)</f>
        <v>0</v>
      </c>
      <c r="N236" s="30">
        <f>IFERROR(__xludf.DUMMYFUNCTION("""COMPUTED_VALUE"""),10.0)</f>
        <v>10</v>
      </c>
      <c r="O236" s="30">
        <f>IFERROR(__xludf.DUMMYFUNCTION("""COMPUTED_VALUE"""),2.0)</f>
        <v>2</v>
      </c>
      <c r="P236" s="29">
        <f>IFERROR(__xludf.DUMMYFUNCTION("""COMPUTED_VALUE"""),26.0)</f>
        <v>26</v>
      </c>
      <c r="Q236" s="30">
        <f>IFERROR(__xludf.DUMMYFUNCTION("""COMPUTED_VALUE"""),10.0)</f>
        <v>10</v>
      </c>
      <c r="R236" s="30">
        <f>IFERROR(__xludf.DUMMYFUNCTION("""COMPUTED_VALUE"""),10.0)</f>
        <v>10</v>
      </c>
      <c r="S236" s="30">
        <f>IFERROR(__xludf.DUMMYFUNCTION("""COMPUTED_VALUE"""),2.0)</f>
        <v>2</v>
      </c>
      <c r="T236" s="31">
        <f>IFERROR(__xludf.DUMMYFUNCTION("""COMPUTED_VALUE"""),2.0)</f>
        <v>2</v>
      </c>
      <c r="U236" s="29">
        <f>IFERROR(__xludf.DUMMYFUNCTION("""COMPUTED_VALUE"""),2.0)</f>
        <v>2</v>
      </c>
      <c r="V236" s="30">
        <f>IFERROR(__xludf.DUMMYFUNCTION("""COMPUTED_VALUE"""),10.0)</f>
        <v>10</v>
      </c>
      <c r="W236" s="29">
        <f>IFERROR(__xludf.DUMMYFUNCTION("""COMPUTED_VALUE"""),0.0)</f>
        <v>0</v>
      </c>
      <c r="X236" s="30">
        <f>IFERROR(__xludf.DUMMYFUNCTION("""COMPUTED_VALUE"""),2.0)</f>
        <v>2</v>
      </c>
      <c r="Y236" s="30">
        <f>IFERROR(__xludf.DUMMYFUNCTION("""COMPUTED_VALUE"""),3.0)</f>
        <v>3</v>
      </c>
      <c r="Z236" s="35">
        <f>IFERROR(__xludf.DUMMYFUNCTION("""COMPUTED_VALUE"""),3.0)</f>
        <v>3</v>
      </c>
      <c r="AA236" s="30">
        <f>IFERROR(__xludf.DUMMYFUNCTION("""COMPUTED_VALUE"""),2.0)</f>
        <v>2</v>
      </c>
      <c r="AB236" s="30">
        <f>IFERROR(__xludf.DUMMYFUNCTION("""COMPUTED_VALUE"""),2.0)</f>
        <v>2</v>
      </c>
      <c r="AC236" s="34">
        <f>IFERROR(__xludf.DUMMYFUNCTION("""COMPUTED_VALUE"""),5.0)</f>
        <v>5</v>
      </c>
      <c r="AD236" s="29">
        <f>IFERROR(__xludf.DUMMYFUNCTION("""COMPUTED_VALUE"""),0.0)</f>
        <v>0</v>
      </c>
      <c r="AE236" s="35">
        <f>IFERROR(__xludf.DUMMYFUNCTION("""COMPUTED_VALUE"""),5.0)</f>
        <v>5</v>
      </c>
      <c r="AF236" s="30">
        <f>IFERROR(__xludf.DUMMYFUNCTION("""COMPUTED_VALUE"""),2.0)</f>
        <v>2</v>
      </c>
      <c r="AG236" s="30">
        <f>IFERROR(__xludf.DUMMYFUNCTION("""COMPUTED_VALUE"""),3.0)</f>
        <v>3</v>
      </c>
      <c r="AH236" s="30">
        <f>IFERROR(__xludf.DUMMYFUNCTION("""COMPUTED_VALUE"""),0.0)</f>
        <v>0</v>
      </c>
      <c r="AI236" s="34">
        <f>IFERROR(__xludf.DUMMYFUNCTION("""COMPUTED_VALUE"""),0.0)</f>
        <v>0</v>
      </c>
      <c r="AJ236" s="35">
        <f>IFERROR(__xludf.DUMMYFUNCTION("""COMPUTED_VALUE"""),0.0)</f>
        <v>0</v>
      </c>
      <c r="AK236" s="30">
        <f>IFERROR(__xludf.DUMMYFUNCTION("""COMPUTED_VALUE"""),0.0)</f>
        <v>0</v>
      </c>
      <c r="AL236" s="29">
        <f>IFERROR(__xludf.DUMMYFUNCTION("""COMPUTED_VALUE"""),0.0)</f>
        <v>0</v>
      </c>
      <c r="AM236" s="30">
        <f>IFERROR(__xludf.DUMMYFUNCTION("""COMPUTED_VALUE"""),10.0)</f>
        <v>10</v>
      </c>
      <c r="AN236" s="30">
        <f>IFERROR(__xludf.DUMMYFUNCTION("""COMPUTED_VALUE"""),0.0)</f>
        <v>0</v>
      </c>
      <c r="AO236" s="32">
        <f>IFERROR(__xludf.DUMMYFUNCTION("""COMPUTED_VALUE"""),2.0)</f>
        <v>2</v>
      </c>
      <c r="AP236" s="35">
        <f>IFERROR(__xludf.DUMMYFUNCTION("""COMPUTED_VALUE"""),5.0)</f>
        <v>5</v>
      </c>
      <c r="AQ236" s="35">
        <f>IFERROR(__xludf.DUMMYFUNCTION("""COMPUTED_VALUE"""),19.0)</f>
        <v>19</v>
      </c>
      <c r="AR236" s="30">
        <f>IFERROR(__xludf.DUMMYFUNCTION("""COMPUTED_VALUE"""),2.0)</f>
        <v>2</v>
      </c>
      <c r="AS236" s="29">
        <f>IFERROR(__xludf.DUMMYFUNCTION("""COMPUTED_VALUE"""),0.0)</f>
        <v>0</v>
      </c>
      <c r="AT236" s="29">
        <f>IFERROR(__xludf.DUMMYFUNCTION("""COMPUTED_VALUE"""),0.0)</f>
        <v>0</v>
      </c>
    </row>
    <row r="237">
      <c r="A237" s="33" t="str">
        <f>IFERROR(__xludf.DUMMYFUNCTION("""COMPUTED_VALUE"""),"Чернякевич Ирина")</f>
        <v>Чернякевич Ирина</v>
      </c>
      <c r="B237" s="29">
        <f>IFERROR(__xludf.DUMMYFUNCTION("""COMPUTED_VALUE"""),79.0)</f>
        <v>79</v>
      </c>
      <c r="C237" s="30">
        <f>IFERROR(__xludf.DUMMYFUNCTION("""COMPUTED_VALUE"""),26.0)</f>
        <v>26</v>
      </c>
      <c r="D237" s="30">
        <f>IFERROR(__xludf.DUMMYFUNCTION("""COMPUTED_VALUE"""),14.0)</f>
        <v>14</v>
      </c>
      <c r="E237" s="30">
        <f>IFERROR(__xludf.DUMMYFUNCTION("""COMPUTED_VALUE"""),0.0)</f>
        <v>0</v>
      </c>
      <c r="F237" s="29">
        <f>IFERROR(__xludf.DUMMYFUNCTION("""COMPUTED_VALUE"""),39.0)</f>
        <v>39</v>
      </c>
      <c r="G237" s="30">
        <f>IFERROR(__xludf.DUMMYFUNCTION("""COMPUTED_VALUE"""),22.0)</f>
        <v>22</v>
      </c>
      <c r="H237" s="30">
        <f>IFERROR(__xludf.DUMMYFUNCTION("""COMPUTED_VALUE"""),4.0)</f>
        <v>4</v>
      </c>
      <c r="I237" s="30">
        <f>IFERROR(__xludf.DUMMYFUNCTION("""COMPUTED_VALUE"""),12.0)</f>
        <v>12</v>
      </c>
      <c r="J237" s="30">
        <f>IFERROR(__xludf.DUMMYFUNCTION("""COMPUTED_VALUE"""),2.0)</f>
        <v>2</v>
      </c>
      <c r="K237" s="30">
        <f>IFERROR(__xludf.DUMMYFUNCTION("""COMPUTED_VALUE"""),0.0)</f>
        <v>0</v>
      </c>
      <c r="L237" s="30">
        <f>IFERROR(__xludf.DUMMYFUNCTION("""COMPUTED_VALUE"""),0.0)</f>
        <v>0</v>
      </c>
      <c r="M237" s="30">
        <f>IFERROR(__xludf.DUMMYFUNCTION("""COMPUTED_VALUE"""),0.0)</f>
        <v>0</v>
      </c>
      <c r="N237" s="30">
        <f>IFERROR(__xludf.DUMMYFUNCTION("""COMPUTED_VALUE"""),10.0)</f>
        <v>10</v>
      </c>
      <c r="O237" s="30">
        <f>IFERROR(__xludf.DUMMYFUNCTION("""COMPUTED_VALUE"""),0.0)</f>
        <v>0</v>
      </c>
      <c r="P237" s="29">
        <f>IFERROR(__xludf.DUMMYFUNCTION("""COMPUTED_VALUE"""),29.0)</f>
        <v>29</v>
      </c>
      <c r="Q237" s="30">
        <f>IFERROR(__xludf.DUMMYFUNCTION("""COMPUTED_VALUE"""),10.0)</f>
        <v>10</v>
      </c>
      <c r="R237" s="30">
        <f>IFERROR(__xludf.DUMMYFUNCTION("""COMPUTED_VALUE"""),10.0)</f>
        <v>10</v>
      </c>
      <c r="S237" s="30">
        <f>IFERROR(__xludf.DUMMYFUNCTION("""COMPUTED_VALUE"""),2.0)</f>
        <v>2</v>
      </c>
      <c r="T237" s="31">
        <f>IFERROR(__xludf.DUMMYFUNCTION("""COMPUTED_VALUE"""),2.0)</f>
        <v>2</v>
      </c>
      <c r="U237" s="29">
        <f>IFERROR(__xludf.DUMMYFUNCTION("""COMPUTED_VALUE"""),2.0)</f>
        <v>2</v>
      </c>
      <c r="V237" s="30">
        <f>IFERROR(__xludf.DUMMYFUNCTION("""COMPUTED_VALUE"""),10.0)</f>
        <v>10</v>
      </c>
      <c r="W237" s="29">
        <f>IFERROR(__xludf.DUMMYFUNCTION("""COMPUTED_VALUE"""),2.0)</f>
        <v>2</v>
      </c>
      <c r="X237" s="30">
        <f>IFERROR(__xludf.DUMMYFUNCTION("""COMPUTED_VALUE"""),2.0)</f>
        <v>2</v>
      </c>
      <c r="Y237" s="30">
        <f>IFERROR(__xludf.DUMMYFUNCTION("""COMPUTED_VALUE"""),0.0)</f>
        <v>0</v>
      </c>
      <c r="Z237" s="35">
        <f>IFERROR(__xludf.DUMMYFUNCTION("""COMPUTED_VALUE"""),0.0)</f>
        <v>0</v>
      </c>
      <c r="AA237" s="30">
        <f>IFERROR(__xludf.DUMMYFUNCTION("""COMPUTED_VALUE"""),0.0)</f>
        <v>0</v>
      </c>
      <c r="AB237" s="30">
        <f>IFERROR(__xludf.DUMMYFUNCTION("""COMPUTED_VALUE"""),0.0)</f>
        <v>0</v>
      </c>
      <c r="AC237" s="34">
        <f>IFERROR(__xludf.DUMMYFUNCTION("""COMPUTED_VALUE"""),0.0)</f>
        <v>0</v>
      </c>
      <c r="AD237" s="29">
        <f>IFERROR(__xludf.DUMMYFUNCTION("""COMPUTED_VALUE"""),0.0)</f>
        <v>0</v>
      </c>
      <c r="AE237" s="35">
        <f>IFERROR(__xludf.DUMMYFUNCTION("""COMPUTED_VALUE"""),0.0)</f>
        <v>0</v>
      </c>
      <c r="AF237" s="30">
        <f>IFERROR(__xludf.DUMMYFUNCTION("""COMPUTED_VALUE"""),0.0)</f>
        <v>0</v>
      </c>
      <c r="AG237" s="30">
        <f>IFERROR(__xludf.DUMMYFUNCTION("""COMPUTED_VALUE"""),0.0)</f>
        <v>0</v>
      </c>
      <c r="AH237" s="30">
        <f>IFERROR(__xludf.DUMMYFUNCTION("""COMPUTED_VALUE"""),0.0)</f>
        <v>0</v>
      </c>
      <c r="AI237" s="34">
        <f>IFERROR(__xludf.DUMMYFUNCTION("""COMPUTED_VALUE"""),0.0)</f>
        <v>0</v>
      </c>
      <c r="AJ237" s="35">
        <f>IFERROR(__xludf.DUMMYFUNCTION("""COMPUTED_VALUE"""),0.0)</f>
        <v>0</v>
      </c>
      <c r="AK237" s="30">
        <f>IFERROR(__xludf.DUMMYFUNCTION("""COMPUTED_VALUE"""),0.0)</f>
        <v>0</v>
      </c>
      <c r="AL237" s="29">
        <f>IFERROR(__xludf.DUMMYFUNCTION("""COMPUTED_VALUE"""),0.0)</f>
        <v>0</v>
      </c>
      <c r="AM237" s="30">
        <f>IFERROR(__xludf.DUMMYFUNCTION("""COMPUTED_VALUE"""),10.0)</f>
        <v>10</v>
      </c>
      <c r="AN237" s="30">
        <f>IFERROR(__xludf.DUMMYFUNCTION("""COMPUTED_VALUE"""),0.0)</f>
        <v>0</v>
      </c>
      <c r="AO237" s="32">
        <f>IFERROR(__xludf.DUMMYFUNCTION("""COMPUTED_VALUE"""),0.0)</f>
        <v>0</v>
      </c>
      <c r="AP237" s="35">
        <f>IFERROR(__xludf.DUMMYFUNCTION("""COMPUTED_VALUE"""),0.0)</f>
        <v>0</v>
      </c>
      <c r="AQ237" s="35">
        <f>IFERROR(__xludf.DUMMYFUNCTION("""COMPUTED_VALUE"""),29.0)</f>
        <v>29</v>
      </c>
      <c r="AR237" s="30">
        <f>IFERROR(__xludf.DUMMYFUNCTION("""COMPUTED_VALUE"""),0.0)</f>
        <v>0</v>
      </c>
      <c r="AS237" s="29">
        <f>IFERROR(__xludf.DUMMYFUNCTION("""COMPUTED_VALUE"""),0.0)</f>
        <v>0</v>
      </c>
      <c r="AT237" s="29">
        <f>IFERROR(__xludf.DUMMYFUNCTION("""COMPUTED_VALUE"""),0.0)</f>
        <v>0</v>
      </c>
    </row>
    <row r="238">
      <c r="A238" s="33" t="str">
        <f>IFERROR(__xludf.DUMMYFUNCTION("""COMPUTED_VALUE"""),"Бытина Мария")</f>
        <v>Бытина Мария</v>
      </c>
      <c r="B238" s="29">
        <f>IFERROR(__xludf.DUMMYFUNCTION("""COMPUTED_VALUE"""),31.0)</f>
        <v>31</v>
      </c>
      <c r="C238" s="30">
        <f>IFERROR(__xludf.DUMMYFUNCTION("""COMPUTED_VALUE"""),20.0)</f>
        <v>20</v>
      </c>
      <c r="D238" s="30">
        <f>IFERROR(__xludf.DUMMYFUNCTION("""COMPUTED_VALUE"""),4.0)</f>
        <v>4</v>
      </c>
      <c r="E238" s="30">
        <f>IFERROR(__xludf.DUMMYFUNCTION("""COMPUTED_VALUE"""),7.0)</f>
        <v>7</v>
      </c>
      <c r="F238" s="29">
        <f>IFERROR(__xludf.DUMMYFUNCTION("""COMPUTED_VALUE"""),0.0)</f>
        <v>0</v>
      </c>
      <c r="G238" s="30">
        <f>IFERROR(__xludf.DUMMYFUNCTION("""COMPUTED_VALUE"""),20.0)</f>
        <v>20</v>
      </c>
      <c r="H238" s="30">
        <f>IFERROR(__xludf.DUMMYFUNCTION("""COMPUTED_VALUE"""),0.0)</f>
        <v>0</v>
      </c>
      <c r="I238" s="30">
        <f>IFERROR(__xludf.DUMMYFUNCTION("""COMPUTED_VALUE"""),0.0)</f>
        <v>0</v>
      </c>
      <c r="J238" s="30">
        <f>IFERROR(__xludf.DUMMYFUNCTION("""COMPUTED_VALUE"""),4.0)</f>
        <v>4</v>
      </c>
      <c r="K238" s="30">
        <f>IFERROR(__xludf.DUMMYFUNCTION("""COMPUTED_VALUE"""),0.0)</f>
        <v>0</v>
      </c>
      <c r="L238" s="30">
        <f>IFERROR(__xludf.DUMMYFUNCTION("""COMPUTED_VALUE"""),7.0)</f>
        <v>7</v>
      </c>
      <c r="M238" s="30">
        <f>IFERROR(__xludf.DUMMYFUNCTION("""COMPUTED_VALUE"""),0.0)</f>
        <v>0</v>
      </c>
      <c r="N238" s="30">
        <f>IFERROR(__xludf.DUMMYFUNCTION("""COMPUTED_VALUE"""),0.0)</f>
        <v>0</v>
      </c>
      <c r="O238" s="30">
        <f>IFERROR(__xludf.DUMMYFUNCTION("""COMPUTED_VALUE"""),0.0)</f>
        <v>0</v>
      </c>
      <c r="P238" s="29">
        <f>IFERROR(__xludf.DUMMYFUNCTION("""COMPUTED_VALUE"""),0.0)</f>
        <v>0</v>
      </c>
      <c r="Q238" s="30">
        <f>IFERROR(__xludf.DUMMYFUNCTION("""COMPUTED_VALUE"""),10.0)</f>
        <v>10</v>
      </c>
      <c r="R238" s="30">
        <f>IFERROR(__xludf.DUMMYFUNCTION("""COMPUTED_VALUE"""),10.0)</f>
        <v>10</v>
      </c>
      <c r="S238" s="30">
        <f>IFERROR(__xludf.DUMMYFUNCTION("""COMPUTED_VALUE"""),0.0)</f>
        <v>0</v>
      </c>
      <c r="T238" s="31">
        <f>IFERROR(__xludf.DUMMYFUNCTION("""COMPUTED_VALUE"""),0.0)</f>
        <v>0</v>
      </c>
      <c r="U238" s="29">
        <f>IFERROR(__xludf.DUMMYFUNCTION("""COMPUTED_VALUE"""),0.0)</f>
        <v>0</v>
      </c>
      <c r="V238" s="30">
        <f>IFERROR(__xludf.DUMMYFUNCTION("""COMPUTED_VALUE"""),0.0)</f>
        <v>0</v>
      </c>
      <c r="W238" s="29">
        <f>IFERROR(__xludf.DUMMYFUNCTION("""COMPUTED_VALUE"""),0.0)</f>
        <v>0</v>
      </c>
      <c r="X238" s="30">
        <f>IFERROR(__xludf.DUMMYFUNCTION("""COMPUTED_VALUE"""),2.0)</f>
        <v>2</v>
      </c>
      <c r="Y238" s="30">
        <f>IFERROR(__xludf.DUMMYFUNCTION("""COMPUTED_VALUE"""),2.0)</f>
        <v>2</v>
      </c>
      <c r="Z238" s="35">
        <f>IFERROR(__xludf.DUMMYFUNCTION("""COMPUTED_VALUE"""),0.0)</f>
        <v>0</v>
      </c>
      <c r="AA238" s="30">
        <f>IFERROR(__xludf.DUMMYFUNCTION("""COMPUTED_VALUE"""),0.0)</f>
        <v>0</v>
      </c>
      <c r="AB238" s="30">
        <f>IFERROR(__xludf.DUMMYFUNCTION("""COMPUTED_VALUE"""),0.0)</f>
        <v>0</v>
      </c>
      <c r="AC238" s="34">
        <f>IFERROR(__xludf.DUMMYFUNCTION("""COMPUTED_VALUE"""),0.0)</f>
        <v>0</v>
      </c>
      <c r="AD238" s="29">
        <f>IFERROR(__xludf.DUMMYFUNCTION("""COMPUTED_VALUE"""),0.0)</f>
        <v>0</v>
      </c>
      <c r="AE238" s="35">
        <f>IFERROR(__xludf.DUMMYFUNCTION("""COMPUTED_VALUE"""),5.0)</f>
        <v>5</v>
      </c>
      <c r="AF238" s="30">
        <f>IFERROR(__xludf.DUMMYFUNCTION("""COMPUTED_VALUE"""),1.0)</f>
        <v>1</v>
      </c>
      <c r="AG238" s="30">
        <f>IFERROR(__xludf.DUMMYFUNCTION("""COMPUTED_VALUE"""),1.0)</f>
        <v>1</v>
      </c>
      <c r="AH238" s="30">
        <f>IFERROR(__xludf.DUMMYFUNCTION("""COMPUTED_VALUE"""),0.0)</f>
        <v>0</v>
      </c>
      <c r="AI238" s="34">
        <f>IFERROR(__xludf.DUMMYFUNCTION("""COMPUTED_VALUE"""),0.0)</f>
        <v>0</v>
      </c>
      <c r="AJ238" s="35">
        <f>IFERROR(__xludf.DUMMYFUNCTION("""COMPUTED_VALUE"""),0.0)</f>
        <v>0</v>
      </c>
      <c r="AK238" s="30">
        <f>IFERROR(__xludf.DUMMYFUNCTION("""COMPUTED_VALUE"""),0.0)</f>
        <v>0</v>
      </c>
      <c r="AL238" s="29">
        <f>IFERROR(__xludf.DUMMYFUNCTION("""COMPUTED_VALUE"""),0.0)</f>
        <v>0</v>
      </c>
      <c r="AM238" s="30">
        <f>IFERROR(__xludf.DUMMYFUNCTION("""COMPUTED_VALUE"""),0.0)</f>
        <v>0</v>
      </c>
      <c r="AN238" s="30">
        <f>IFERROR(__xludf.DUMMYFUNCTION("""COMPUTED_VALUE"""),0.0)</f>
        <v>0</v>
      </c>
      <c r="AO238" s="32">
        <f>IFERROR(__xludf.DUMMYFUNCTION("""COMPUTED_VALUE"""),0.0)</f>
        <v>0</v>
      </c>
      <c r="AP238" s="35">
        <f>IFERROR(__xludf.DUMMYFUNCTION("""COMPUTED_VALUE"""),0.0)</f>
        <v>0</v>
      </c>
      <c r="AQ238" s="35">
        <f>IFERROR(__xludf.DUMMYFUNCTION("""COMPUTED_VALUE"""),0.0)</f>
        <v>0</v>
      </c>
      <c r="AR238" s="30">
        <f>IFERROR(__xludf.DUMMYFUNCTION("""COMPUTED_VALUE"""),0.0)</f>
        <v>0</v>
      </c>
      <c r="AS238" s="29">
        <f>IFERROR(__xludf.DUMMYFUNCTION("""COMPUTED_VALUE"""),0.0)</f>
        <v>0</v>
      </c>
      <c r="AT238" s="29">
        <f>IFERROR(__xludf.DUMMYFUNCTION("""COMPUTED_VALUE"""),0.0)</f>
        <v>0</v>
      </c>
    </row>
    <row r="239">
      <c r="A239" s="33" t="str">
        <f>IFERROR(__xludf.DUMMYFUNCTION("""COMPUTED_VALUE"""),"Кукушкина Екатерина")</f>
        <v>Кукушкина Екатерина</v>
      </c>
      <c r="B239" s="29">
        <f>IFERROR(__xludf.DUMMYFUNCTION("""COMPUTED_VALUE"""),137.0)</f>
        <v>137</v>
      </c>
      <c r="C239" s="30">
        <f>IFERROR(__xludf.DUMMYFUNCTION("""COMPUTED_VALUE"""),26.0)</f>
        <v>26</v>
      </c>
      <c r="D239" s="30">
        <f>IFERROR(__xludf.DUMMYFUNCTION("""COMPUTED_VALUE"""),27.0)</f>
        <v>27</v>
      </c>
      <c r="E239" s="30">
        <f>IFERROR(__xludf.DUMMYFUNCTION("""COMPUTED_VALUE"""),36.0)</f>
        <v>36</v>
      </c>
      <c r="F239" s="29">
        <f>IFERROR(__xludf.DUMMYFUNCTION("""COMPUTED_VALUE"""),48.0)</f>
        <v>48</v>
      </c>
      <c r="G239" s="30">
        <f>IFERROR(__xludf.DUMMYFUNCTION("""COMPUTED_VALUE"""),22.0)</f>
        <v>22</v>
      </c>
      <c r="H239" s="30">
        <f>IFERROR(__xludf.DUMMYFUNCTION("""COMPUTED_VALUE"""),4.0)</f>
        <v>4</v>
      </c>
      <c r="I239" s="30">
        <f>IFERROR(__xludf.DUMMYFUNCTION("""COMPUTED_VALUE"""),12.0)</f>
        <v>12</v>
      </c>
      <c r="J239" s="30">
        <f>IFERROR(__xludf.DUMMYFUNCTION("""COMPUTED_VALUE"""),15.0)</f>
        <v>15</v>
      </c>
      <c r="K239" s="30">
        <f>IFERROR(__xludf.DUMMYFUNCTION("""COMPUTED_VALUE"""),7.0)</f>
        <v>7</v>
      </c>
      <c r="L239" s="30">
        <f>IFERROR(__xludf.DUMMYFUNCTION("""COMPUTED_VALUE"""),12.0)</f>
        <v>12</v>
      </c>
      <c r="M239" s="30">
        <f>IFERROR(__xludf.DUMMYFUNCTION("""COMPUTED_VALUE"""),17.0)</f>
        <v>17</v>
      </c>
      <c r="N239" s="30">
        <f>IFERROR(__xludf.DUMMYFUNCTION("""COMPUTED_VALUE"""),12.0)</f>
        <v>12</v>
      </c>
      <c r="O239" s="30">
        <f>IFERROR(__xludf.DUMMYFUNCTION("""COMPUTED_VALUE"""),2.0)</f>
        <v>2</v>
      </c>
      <c r="P239" s="29">
        <f>IFERROR(__xludf.DUMMYFUNCTION("""COMPUTED_VALUE"""),34.0)</f>
        <v>34</v>
      </c>
      <c r="Q239" s="30">
        <f>IFERROR(__xludf.DUMMYFUNCTION("""COMPUTED_VALUE"""),10.0)</f>
        <v>10</v>
      </c>
      <c r="R239" s="30">
        <f>IFERROR(__xludf.DUMMYFUNCTION("""COMPUTED_VALUE"""),10.0)</f>
        <v>10</v>
      </c>
      <c r="S239" s="30">
        <f>IFERROR(__xludf.DUMMYFUNCTION("""COMPUTED_VALUE"""),2.0)</f>
        <v>2</v>
      </c>
      <c r="T239" s="31">
        <f>IFERROR(__xludf.DUMMYFUNCTION("""COMPUTED_VALUE"""),2.0)</f>
        <v>2</v>
      </c>
      <c r="U239" s="29">
        <f>IFERROR(__xludf.DUMMYFUNCTION("""COMPUTED_VALUE"""),2.0)</f>
        <v>2</v>
      </c>
      <c r="V239" s="30">
        <f>IFERROR(__xludf.DUMMYFUNCTION("""COMPUTED_VALUE"""),10.0)</f>
        <v>10</v>
      </c>
      <c r="W239" s="29">
        <f>IFERROR(__xludf.DUMMYFUNCTION("""COMPUTED_VALUE"""),2.0)</f>
        <v>2</v>
      </c>
      <c r="X239" s="30">
        <f>IFERROR(__xludf.DUMMYFUNCTION("""COMPUTED_VALUE"""),2.0)</f>
        <v>2</v>
      </c>
      <c r="Y239" s="30">
        <f>IFERROR(__xludf.DUMMYFUNCTION("""COMPUTED_VALUE"""),3.0)</f>
        <v>3</v>
      </c>
      <c r="Z239" s="35">
        <f>IFERROR(__xludf.DUMMYFUNCTION("""COMPUTED_VALUE"""),6.0)</f>
        <v>6</v>
      </c>
      <c r="AA239" s="30">
        <f>IFERROR(__xludf.DUMMYFUNCTION("""COMPUTED_VALUE"""),2.0)</f>
        <v>2</v>
      </c>
      <c r="AB239" s="30">
        <f>IFERROR(__xludf.DUMMYFUNCTION("""COMPUTED_VALUE"""),2.0)</f>
        <v>2</v>
      </c>
      <c r="AC239" s="34">
        <f>IFERROR(__xludf.DUMMYFUNCTION("""COMPUTED_VALUE"""),5.0)</f>
        <v>5</v>
      </c>
      <c r="AD239" s="29">
        <f>IFERROR(__xludf.DUMMYFUNCTION("""COMPUTED_VALUE"""),2.0)</f>
        <v>2</v>
      </c>
      <c r="AE239" s="35">
        <f>IFERROR(__xludf.DUMMYFUNCTION("""COMPUTED_VALUE"""),5.0)</f>
        <v>5</v>
      </c>
      <c r="AF239" s="30">
        <f>IFERROR(__xludf.DUMMYFUNCTION("""COMPUTED_VALUE"""),2.0)</f>
        <v>2</v>
      </c>
      <c r="AG239" s="30">
        <f>IFERROR(__xludf.DUMMYFUNCTION("""COMPUTED_VALUE"""),3.0)</f>
        <v>3</v>
      </c>
      <c r="AH239" s="30">
        <f>IFERROR(__xludf.DUMMYFUNCTION("""COMPUTED_VALUE"""),2.0)</f>
        <v>2</v>
      </c>
      <c r="AI239" s="34">
        <f>IFERROR(__xludf.DUMMYFUNCTION("""COMPUTED_VALUE"""),5.0)</f>
        <v>5</v>
      </c>
      <c r="AJ239" s="35">
        <f>IFERROR(__xludf.DUMMYFUNCTION("""COMPUTED_VALUE"""),8.0)</f>
        <v>8</v>
      </c>
      <c r="AK239" s="30">
        <f>IFERROR(__xludf.DUMMYFUNCTION("""COMPUTED_VALUE"""),2.0)</f>
        <v>2</v>
      </c>
      <c r="AL239" s="29">
        <f>IFERROR(__xludf.DUMMYFUNCTION("""COMPUTED_VALUE"""),2.0)</f>
        <v>2</v>
      </c>
      <c r="AM239" s="30">
        <f>IFERROR(__xludf.DUMMYFUNCTION("""COMPUTED_VALUE"""),10.0)</f>
        <v>10</v>
      </c>
      <c r="AN239" s="30">
        <f>IFERROR(__xludf.DUMMYFUNCTION("""COMPUTED_VALUE"""),2.0)</f>
        <v>2</v>
      </c>
      <c r="AO239" s="32">
        <f>IFERROR(__xludf.DUMMYFUNCTION("""COMPUTED_VALUE"""),2.0)</f>
        <v>2</v>
      </c>
      <c r="AP239" s="35">
        <f>IFERROR(__xludf.DUMMYFUNCTION("""COMPUTED_VALUE"""),5.0)</f>
        <v>5</v>
      </c>
      <c r="AQ239" s="35">
        <f>IFERROR(__xludf.DUMMYFUNCTION("""COMPUTED_VALUE"""),25.0)</f>
        <v>25</v>
      </c>
      <c r="AR239" s="30">
        <f>IFERROR(__xludf.DUMMYFUNCTION("""COMPUTED_VALUE"""),2.0)</f>
        <v>2</v>
      </c>
      <c r="AS239" s="29">
        <f>IFERROR(__xludf.DUMMYFUNCTION("""COMPUTED_VALUE"""),2.0)</f>
        <v>2</v>
      </c>
      <c r="AT239" s="29">
        <f>IFERROR(__xludf.DUMMYFUNCTION("""COMPUTED_VALUE"""),0.0)</f>
        <v>0</v>
      </c>
    </row>
    <row r="240">
      <c r="A240" s="33" t="str">
        <f>IFERROR(__xludf.DUMMYFUNCTION("""COMPUTED_VALUE"""),"Подрезов Сергей")</f>
        <v>Подрезов Сергей</v>
      </c>
      <c r="B240" s="29">
        <f>IFERROR(__xludf.DUMMYFUNCTION("""COMPUTED_VALUE"""),86.0)</f>
        <v>86</v>
      </c>
      <c r="C240" s="30">
        <f>IFERROR(__xludf.DUMMYFUNCTION("""COMPUTED_VALUE"""),26.0)</f>
        <v>26</v>
      </c>
      <c r="D240" s="30">
        <f>IFERROR(__xludf.DUMMYFUNCTION("""COMPUTED_VALUE"""),10.0)</f>
        <v>10</v>
      </c>
      <c r="E240" s="30">
        <f>IFERROR(__xludf.DUMMYFUNCTION("""COMPUTED_VALUE"""),27.0)</f>
        <v>27</v>
      </c>
      <c r="F240" s="29">
        <f>IFERROR(__xludf.DUMMYFUNCTION("""COMPUTED_VALUE"""),23.0)</f>
        <v>23</v>
      </c>
      <c r="G240" s="30">
        <f>IFERROR(__xludf.DUMMYFUNCTION("""COMPUTED_VALUE"""),22.0)</f>
        <v>22</v>
      </c>
      <c r="H240" s="30">
        <f>IFERROR(__xludf.DUMMYFUNCTION("""COMPUTED_VALUE"""),4.0)</f>
        <v>4</v>
      </c>
      <c r="I240" s="30">
        <f>IFERROR(__xludf.DUMMYFUNCTION("""COMPUTED_VALUE"""),10.0)</f>
        <v>10</v>
      </c>
      <c r="J240" s="30">
        <f>IFERROR(__xludf.DUMMYFUNCTION("""COMPUTED_VALUE"""),0.0)</f>
        <v>0</v>
      </c>
      <c r="K240" s="30">
        <f>IFERROR(__xludf.DUMMYFUNCTION("""COMPUTED_VALUE"""),5.0)</f>
        <v>5</v>
      </c>
      <c r="L240" s="30">
        <f>IFERROR(__xludf.DUMMYFUNCTION("""COMPUTED_VALUE"""),5.0)</f>
        <v>5</v>
      </c>
      <c r="M240" s="30">
        <f>IFERROR(__xludf.DUMMYFUNCTION("""COMPUTED_VALUE"""),17.0)</f>
        <v>17</v>
      </c>
      <c r="N240" s="30">
        <f>IFERROR(__xludf.DUMMYFUNCTION("""COMPUTED_VALUE"""),12.0)</f>
        <v>12</v>
      </c>
      <c r="O240" s="30">
        <f>IFERROR(__xludf.DUMMYFUNCTION("""COMPUTED_VALUE"""),2.0)</f>
        <v>2</v>
      </c>
      <c r="P240" s="29">
        <f>IFERROR(__xludf.DUMMYFUNCTION("""COMPUTED_VALUE"""),9.0)</f>
        <v>9</v>
      </c>
      <c r="Q240" s="30">
        <f>IFERROR(__xludf.DUMMYFUNCTION("""COMPUTED_VALUE"""),10.0)</f>
        <v>10</v>
      </c>
      <c r="R240" s="30">
        <f>IFERROR(__xludf.DUMMYFUNCTION("""COMPUTED_VALUE"""),10.0)</f>
        <v>10</v>
      </c>
      <c r="S240" s="30">
        <f>IFERROR(__xludf.DUMMYFUNCTION("""COMPUTED_VALUE"""),2.0)</f>
        <v>2</v>
      </c>
      <c r="T240" s="31">
        <f>IFERROR(__xludf.DUMMYFUNCTION("""COMPUTED_VALUE"""),2.0)</f>
        <v>2</v>
      </c>
      <c r="U240" s="29">
        <f>IFERROR(__xludf.DUMMYFUNCTION("""COMPUTED_VALUE"""),2.0)</f>
        <v>2</v>
      </c>
      <c r="V240" s="30">
        <f>IFERROR(__xludf.DUMMYFUNCTION("""COMPUTED_VALUE"""),10.0)</f>
        <v>10</v>
      </c>
      <c r="W240" s="29">
        <f>IFERROR(__xludf.DUMMYFUNCTION("""COMPUTED_VALUE"""),0.0)</f>
        <v>0</v>
      </c>
      <c r="X240" s="30">
        <f>IFERROR(__xludf.DUMMYFUNCTION("""COMPUTED_VALUE"""),0.0)</f>
        <v>0</v>
      </c>
      <c r="Y240" s="30">
        <f>IFERROR(__xludf.DUMMYFUNCTION("""COMPUTED_VALUE"""),0.0)</f>
        <v>0</v>
      </c>
      <c r="Z240" s="35">
        <f>IFERROR(__xludf.DUMMYFUNCTION("""COMPUTED_VALUE"""),0.0)</f>
        <v>0</v>
      </c>
      <c r="AA240" s="30">
        <f>IFERROR(__xludf.DUMMYFUNCTION("""COMPUTED_VALUE"""),0.0)</f>
        <v>0</v>
      </c>
      <c r="AB240" s="30">
        <f>IFERROR(__xludf.DUMMYFUNCTION("""COMPUTED_VALUE"""),0.0)</f>
        <v>0</v>
      </c>
      <c r="AC240" s="34">
        <f>IFERROR(__xludf.DUMMYFUNCTION("""COMPUTED_VALUE"""),5.0)</f>
        <v>5</v>
      </c>
      <c r="AD240" s="29">
        <f>IFERROR(__xludf.DUMMYFUNCTION("""COMPUTED_VALUE"""),0.0)</f>
        <v>0</v>
      </c>
      <c r="AE240" s="35">
        <f>IFERROR(__xludf.DUMMYFUNCTION("""COMPUTED_VALUE"""),0.0)</f>
        <v>0</v>
      </c>
      <c r="AF240" s="30">
        <f>IFERROR(__xludf.DUMMYFUNCTION("""COMPUTED_VALUE"""),2.0)</f>
        <v>2</v>
      </c>
      <c r="AG240" s="30">
        <f>IFERROR(__xludf.DUMMYFUNCTION("""COMPUTED_VALUE"""),1.0)</f>
        <v>1</v>
      </c>
      <c r="AH240" s="30">
        <f>IFERROR(__xludf.DUMMYFUNCTION("""COMPUTED_VALUE"""),2.0)</f>
        <v>2</v>
      </c>
      <c r="AI240" s="34">
        <f>IFERROR(__xludf.DUMMYFUNCTION("""COMPUTED_VALUE"""),5.0)</f>
        <v>5</v>
      </c>
      <c r="AJ240" s="35">
        <f>IFERROR(__xludf.DUMMYFUNCTION("""COMPUTED_VALUE"""),8.0)</f>
        <v>8</v>
      </c>
      <c r="AK240" s="30">
        <f>IFERROR(__xludf.DUMMYFUNCTION("""COMPUTED_VALUE"""),2.0)</f>
        <v>2</v>
      </c>
      <c r="AL240" s="29">
        <f>IFERROR(__xludf.DUMMYFUNCTION("""COMPUTED_VALUE"""),2.0)</f>
        <v>2</v>
      </c>
      <c r="AM240" s="30">
        <f>IFERROR(__xludf.DUMMYFUNCTION("""COMPUTED_VALUE"""),10.0)</f>
        <v>10</v>
      </c>
      <c r="AN240" s="30">
        <f>IFERROR(__xludf.DUMMYFUNCTION("""COMPUTED_VALUE"""),2.0)</f>
        <v>2</v>
      </c>
      <c r="AO240" s="32">
        <f>IFERROR(__xludf.DUMMYFUNCTION("""COMPUTED_VALUE"""),2.0)</f>
        <v>2</v>
      </c>
      <c r="AP240" s="35">
        <f>IFERROR(__xludf.DUMMYFUNCTION("""COMPUTED_VALUE"""),5.0)</f>
        <v>5</v>
      </c>
      <c r="AQ240" s="35">
        <f>IFERROR(__xludf.DUMMYFUNCTION("""COMPUTED_VALUE"""),0.0)</f>
        <v>0</v>
      </c>
      <c r="AR240" s="30">
        <f>IFERROR(__xludf.DUMMYFUNCTION("""COMPUTED_VALUE"""),2.0)</f>
        <v>2</v>
      </c>
      <c r="AS240" s="29">
        <f>IFERROR(__xludf.DUMMYFUNCTION("""COMPUTED_VALUE"""),2.0)</f>
        <v>2</v>
      </c>
      <c r="AT240" s="29">
        <f>IFERROR(__xludf.DUMMYFUNCTION("""COMPUTED_VALUE"""),0.0)</f>
        <v>0</v>
      </c>
    </row>
    <row r="241">
      <c r="A241" s="33" t="str">
        <f>IFERROR(__xludf.DUMMYFUNCTION("""COMPUTED_VALUE"""),"Афанасьева Эльвира")</f>
        <v>Афанасьева Эльвира</v>
      </c>
      <c r="B241" s="29">
        <f>IFERROR(__xludf.DUMMYFUNCTION("""COMPUTED_VALUE"""),129.0)</f>
        <v>129</v>
      </c>
      <c r="C241" s="30">
        <f>IFERROR(__xludf.DUMMYFUNCTION("""COMPUTED_VALUE"""),26.0)</f>
        <v>26</v>
      </c>
      <c r="D241" s="30">
        <f>IFERROR(__xludf.DUMMYFUNCTION("""COMPUTED_VALUE"""),21.0)</f>
        <v>21</v>
      </c>
      <c r="E241" s="30">
        <f>IFERROR(__xludf.DUMMYFUNCTION("""COMPUTED_VALUE"""),34.0)</f>
        <v>34</v>
      </c>
      <c r="F241" s="29">
        <f>IFERROR(__xludf.DUMMYFUNCTION("""COMPUTED_VALUE"""),48.0)</f>
        <v>48</v>
      </c>
      <c r="G241" s="30">
        <f>IFERROR(__xludf.DUMMYFUNCTION("""COMPUTED_VALUE"""),22.0)</f>
        <v>22</v>
      </c>
      <c r="H241" s="30">
        <f>IFERROR(__xludf.DUMMYFUNCTION("""COMPUTED_VALUE"""),4.0)</f>
        <v>4</v>
      </c>
      <c r="I241" s="30">
        <f>IFERROR(__xludf.DUMMYFUNCTION("""COMPUTED_VALUE"""),12.0)</f>
        <v>12</v>
      </c>
      <c r="J241" s="30">
        <f>IFERROR(__xludf.DUMMYFUNCTION("""COMPUTED_VALUE"""),9.0)</f>
        <v>9</v>
      </c>
      <c r="K241" s="30">
        <f>IFERROR(__xludf.DUMMYFUNCTION("""COMPUTED_VALUE"""),7.0)</f>
        <v>7</v>
      </c>
      <c r="L241" s="30">
        <f>IFERROR(__xludf.DUMMYFUNCTION("""COMPUTED_VALUE"""),12.0)</f>
        <v>12</v>
      </c>
      <c r="M241" s="30">
        <f>IFERROR(__xludf.DUMMYFUNCTION("""COMPUTED_VALUE"""),15.0)</f>
        <v>15</v>
      </c>
      <c r="N241" s="30">
        <f>IFERROR(__xludf.DUMMYFUNCTION("""COMPUTED_VALUE"""),12.0)</f>
        <v>12</v>
      </c>
      <c r="O241" s="30">
        <f>IFERROR(__xludf.DUMMYFUNCTION("""COMPUTED_VALUE"""),2.0)</f>
        <v>2</v>
      </c>
      <c r="P241" s="29">
        <f>IFERROR(__xludf.DUMMYFUNCTION("""COMPUTED_VALUE"""),34.0)</f>
        <v>34</v>
      </c>
      <c r="Q241" s="30">
        <f>IFERROR(__xludf.DUMMYFUNCTION("""COMPUTED_VALUE"""),10.0)</f>
        <v>10</v>
      </c>
      <c r="R241" s="30">
        <f>IFERROR(__xludf.DUMMYFUNCTION("""COMPUTED_VALUE"""),10.0)</f>
        <v>10</v>
      </c>
      <c r="S241" s="30">
        <f>IFERROR(__xludf.DUMMYFUNCTION("""COMPUTED_VALUE"""),2.0)</f>
        <v>2</v>
      </c>
      <c r="T241" s="31">
        <f>IFERROR(__xludf.DUMMYFUNCTION("""COMPUTED_VALUE"""),2.0)</f>
        <v>2</v>
      </c>
      <c r="U241" s="29">
        <f>IFERROR(__xludf.DUMMYFUNCTION("""COMPUTED_VALUE"""),2.0)</f>
        <v>2</v>
      </c>
      <c r="V241" s="30">
        <f>IFERROR(__xludf.DUMMYFUNCTION("""COMPUTED_VALUE"""),10.0)</f>
        <v>10</v>
      </c>
      <c r="W241" s="29">
        <f>IFERROR(__xludf.DUMMYFUNCTION("""COMPUTED_VALUE"""),2.0)</f>
        <v>2</v>
      </c>
      <c r="X241" s="30">
        <f>IFERROR(__xludf.DUMMYFUNCTION("""COMPUTED_VALUE"""),2.0)</f>
        <v>2</v>
      </c>
      <c r="Y241" s="30">
        <f>IFERROR(__xludf.DUMMYFUNCTION("""COMPUTED_VALUE"""),2.0)</f>
        <v>2</v>
      </c>
      <c r="Z241" s="35">
        <f>IFERROR(__xludf.DUMMYFUNCTION("""COMPUTED_VALUE"""),1.0)</f>
        <v>1</v>
      </c>
      <c r="AA241" s="30">
        <f>IFERROR(__xludf.DUMMYFUNCTION("""COMPUTED_VALUE"""),2.0)</f>
        <v>2</v>
      </c>
      <c r="AB241" s="30">
        <f>IFERROR(__xludf.DUMMYFUNCTION("""COMPUTED_VALUE"""),2.0)</f>
        <v>2</v>
      </c>
      <c r="AC241" s="34">
        <f>IFERROR(__xludf.DUMMYFUNCTION("""COMPUTED_VALUE"""),5.0)</f>
        <v>5</v>
      </c>
      <c r="AD241" s="29">
        <f>IFERROR(__xludf.DUMMYFUNCTION("""COMPUTED_VALUE"""),2.0)</f>
        <v>2</v>
      </c>
      <c r="AE241" s="35">
        <f>IFERROR(__xludf.DUMMYFUNCTION("""COMPUTED_VALUE"""),5.0)</f>
        <v>5</v>
      </c>
      <c r="AF241" s="30">
        <f>IFERROR(__xludf.DUMMYFUNCTION("""COMPUTED_VALUE"""),2.0)</f>
        <v>2</v>
      </c>
      <c r="AG241" s="30">
        <f>IFERROR(__xludf.DUMMYFUNCTION("""COMPUTED_VALUE"""),3.0)</f>
        <v>3</v>
      </c>
      <c r="AH241" s="30">
        <f>IFERROR(__xludf.DUMMYFUNCTION("""COMPUTED_VALUE"""),2.0)</f>
        <v>2</v>
      </c>
      <c r="AI241" s="34">
        <f>IFERROR(__xludf.DUMMYFUNCTION("""COMPUTED_VALUE"""),5.0)</f>
        <v>5</v>
      </c>
      <c r="AJ241" s="35">
        <f>IFERROR(__xludf.DUMMYFUNCTION("""COMPUTED_VALUE"""),6.0)</f>
        <v>6</v>
      </c>
      <c r="AK241" s="30">
        <f>IFERROR(__xludf.DUMMYFUNCTION("""COMPUTED_VALUE"""),2.0)</f>
        <v>2</v>
      </c>
      <c r="AL241" s="29">
        <f>IFERROR(__xludf.DUMMYFUNCTION("""COMPUTED_VALUE"""),2.0)</f>
        <v>2</v>
      </c>
      <c r="AM241" s="30">
        <f>IFERROR(__xludf.DUMMYFUNCTION("""COMPUTED_VALUE"""),10.0)</f>
        <v>10</v>
      </c>
      <c r="AN241" s="30">
        <f>IFERROR(__xludf.DUMMYFUNCTION("""COMPUTED_VALUE"""),2.0)</f>
        <v>2</v>
      </c>
      <c r="AO241" s="32">
        <f>IFERROR(__xludf.DUMMYFUNCTION("""COMPUTED_VALUE"""),2.0)</f>
        <v>2</v>
      </c>
      <c r="AP241" s="35">
        <f>IFERROR(__xludf.DUMMYFUNCTION("""COMPUTED_VALUE"""),5.0)</f>
        <v>5</v>
      </c>
      <c r="AQ241" s="35">
        <f>IFERROR(__xludf.DUMMYFUNCTION("""COMPUTED_VALUE"""),25.0)</f>
        <v>25</v>
      </c>
      <c r="AR241" s="30">
        <f>IFERROR(__xludf.DUMMYFUNCTION("""COMPUTED_VALUE"""),2.0)</f>
        <v>2</v>
      </c>
      <c r="AS241" s="29">
        <f>IFERROR(__xludf.DUMMYFUNCTION("""COMPUTED_VALUE"""),2.0)</f>
        <v>2</v>
      </c>
      <c r="AT241" s="29">
        <f>IFERROR(__xludf.DUMMYFUNCTION("""COMPUTED_VALUE"""),0.0)</f>
        <v>0</v>
      </c>
    </row>
    <row r="242">
      <c r="A242" s="33" t="str">
        <f>IFERROR(__xludf.DUMMYFUNCTION("""COMPUTED_VALUE"""),"Вязкова Анджела")</f>
        <v>Вязкова Анджела</v>
      </c>
      <c r="B242" s="29">
        <f>IFERROR(__xludf.DUMMYFUNCTION("""COMPUTED_VALUE"""),34.0)</f>
        <v>34</v>
      </c>
      <c r="C242" s="30">
        <f>IFERROR(__xludf.DUMMYFUNCTION("""COMPUTED_VALUE"""),26.0)</f>
        <v>26</v>
      </c>
      <c r="D242" s="30">
        <f>IFERROR(__xludf.DUMMYFUNCTION("""COMPUTED_VALUE"""),4.0)</f>
        <v>4</v>
      </c>
      <c r="E242" s="30">
        <f>IFERROR(__xludf.DUMMYFUNCTION("""COMPUTED_VALUE"""),4.0)</f>
        <v>4</v>
      </c>
      <c r="F242" s="29">
        <f>IFERROR(__xludf.DUMMYFUNCTION("""COMPUTED_VALUE"""),0.0)</f>
        <v>0</v>
      </c>
      <c r="G242" s="30">
        <f>IFERROR(__xludf.DUMMYFUNCTION("""COMPUTED_VALUE"""),22.0)</f>
        <v>22</v>
      </c>
      <c r="H242" s="30">
        <f>IFERROR(__xludf.DUMMYFUNCTION("""COMPUTED_VALUE"""),4.0)</f>
        <v>4</v>
      </c>
      <c r="I242" s="30">
        <f>IFERROR(__xludf.DUMMYFUNCTION("""COMPUTED_VALUE"""),0.0)</f>
        <v>0</v>
      </c>
      <c r="J242" s="30">
        <f>IFERROR(__xludf.DUMMYFUNCTION("""COMPUTED_VALUE"""),4.0)</f>
        <v>4</v>
      </c>
      <c r="K242" s="30">
        <f>IFERROR(__xludf.DUMMYFUNCTION("""COMPUTED_VALUE"""),0.0)</f>
        <v>0</v>
      </c>
      <c r="L242" s="30">
        <f>IFERROR(__xludf.DUMMYFUNCTION("""COMPUTED_VALUE"""),4.0)</f>
        <v>4</v>
      </c>
      <c r="M242" s="30">
        <f>IFERROR(__xludf.DUMMYFUNCTION("""COMPUTED_VALUE"""),0.0)</f>
        <v>0</v>
      </c>
      <c r="N242" s="30">
        <f>IFERROR(__xludf.DUMMYFUNCTION("""COMPUTED_VALUE"""),0.0)</f>
        <v>0</v>
      </c>
      <c r="O242" s="30">
        <f>IFERROR(__xludf.DUMMYFUNCTION("""COMPUTED_VALUE"""),0.0)</f>
        <v>0</v>
      </c>
      <c r="P242" s="29">
        <f>IFERROR(__xludf.DUMMYFUNCTION("""COMPUTED_VALUE"""),0.0)</f>
        <v>0</v>
      </c>
      <c r="Q242" s="30">
        <f>IFERROR(__xludf.DUMMYFUNCTION("""COMPUTED_VALUE"""),10.0)</f>
        <v>10</v>
      </c>
      <c r="R242" s="30">
        <f>IFERROR(__xludf.DUMMYFUNCTION("""COMPUTED_VALUE"""),10.0)</f>
        <v>10</v>
      </c>
      <c r="S242" s="30">
        <f>IFERROR(__xludf.DUMMYFUNCTION("""COMPUTED_VALUE"""),2.0)</f>
        <v>2</v>
      </c>
      <c r="T242" s="31">
        <f>IFERROR(__xludf.DUMMYFUNCTION("""COMPUTED_VALUE"""),2.0)</f>
        <v>2</v>
      </c>
      <c r="U242" s="29">
        <f>IFERROR(__xludf.DUMMYFUNCTION("""COMPUTED_VALUE"""),2.0)</f>
        <v>2</v>
      </c>
      <c r="V242" s="30">
        <f>IFERROR(__xludf.DUMMYFUNCTION("""COMPUTED_VALUE"""),0.0)</f>
        <v>0</v>
      </c>
      <c r="W242" s="29">
        <f>IFERROR(__xludf.DUMMYFUNCTION("""COMPUTED_VALUE"""),0.0)</f>
        <v>0</v>
      </c>
      <c r="X242" s="30">
        <f>IFERROR(__xludf.DUMMYFUNCTION("""COMPUTED_VALUE"""),2.0)</f>
        <v>2</v>
      </c>
      <c r="Y242" s="30">
        <f>IFERROR(__xludf.DUMMYFUNCTION("""COMPUTED_VALUE"""),2.0)</f>
        <v>2</v>
      </c>
      <c r="Z242" s="35">
        <f>IFERROR(__xludf.DUMMYFUNCTION("""COMPUTED_VALUE"""),0.0)</f>
        <v>0</v>
      </c>
      <c r="AA242" s="30">
        <f>IFERROR(__xludf.DUMMYFUNCTION("""COMPUTED_VALUE"""),0.0)</f>
        <v>0</v>
      </c>
      <c r="AB242" s="30">
        <f>IFERROR(__xludf.DUMMYFUNCTION("""COMPUTED_VALUE"""),0.0)</f>
        <v>0</v>
      </c>
      <c r="AC242" s="34">
        <f>IFERROR(__xludf.DUMMYFUNCTION("""COMPUTED_VALUE"""),0.0)</f>
        <v>0</v>
      </c>
      <c r="AD242" s="29">
        <f>IFERROR(__xludf.DUMMYFUNCTION("""COMPUTED_VALUE"""),0.0)</f>
        <v>0</v>
      </c>
      <c r="AE242" s="35">
        <f>IFERROR(__xludf.DUMMYFUNCTION("""COMPUTED_VALUE"""),0.0)</f>
        <v>0</v>
      </c>
      <c r="AF242" s="30">
        <f>IFERROR(__xludf.DUMMYFUNCTION("""COMPUTED_VALUE"""),2.0)</f>
        <v>2</v>
      </c>
      <c r="AG242" s="30">
        <f>IFERROR(__xludf.DUMMYFUNCTION("""COMPUTED_VALUE"""),2.0)</f>
        <v>2</v>
      </c>
      <c r="AH242" s="30">
        <f>IFERROR(__xludf.DUMMYFUNCTION("""COMPUTED_VALUE"""),0.0)</f>
        <v>0</v>
      </c>
      <c r="AI242" s="34">
        <f>IFERROR(__xludf.DUMMYFUNCTION("""COMPUTED_VALUE"""),0.0)</f>
        <v>0</v>
      </c>
      <c r="AJ242" s="35">
        <f>IFERROR(__xludf.DUMMYFUNCTION("""COMPUTED_VALUE"""),0.0)</f>
        <v>0</v>
      </c>
      <c r="AK242" s="30">
        <f>IFERROR(__xludf.DUMMYFUNCTION("""COMPUTED_VALUE"""),0.0)</f>
        <v>0</v>
      </c>
      <c r="AL242" s="29">
        <f>IFERROR(__xludf.DUMMYFUNCTION("""COMPUTED_VALUE"""),0.0)</f>
        <v>0</v>
      </c>
      <c r="AM242" s="30">
        <f>IFERROR(__xludf.DUMMYFUNCTION("""COMPUTED_VALUE"""),0.0)</f>
        <v>0</v>
      </c>
      <c r="AN242" s="30">
        <f>IFERROR(__xludf.DUMMYFUNCTION("""COMPUTED_VALUE"""),0.0)</f>
        <v>0</v>
      </c>
      <c r="AO242" s="32">
        <f>IFERROR(__xludf.DUMMYFUNCTION("""COMPUTED_VALUE"""),0.0)</f>
        <v>0</v>
      </c>
      <c r="AP242" s="35">
        <f>IFERROR(__xludf.DUMMYFUNCTION("""COMPUTED_VALUE"""),0.0)</f>
        <v>0</v>
      </c>
      <c r="AQ242" s="35">
        <f>IFERROR(__xludf.DUMMYFUNCTION("""COMPUTED_VALUE"""),0.0)</f>
        <v>0</v>
      </c>
      <c r="AR242" s="30">
        <f>IFERROR(__xludf.DUMMYFUNCTION("""COMPUTED_VALUE"""),0.0)</f>
        <v>0</v>
      </c>
      <c r="AS242" s="29">
        <f>IFERROR(__xludf.DUMMYFUNCTION("""COMPUTED_VALUE"""),0.0)</f>
        <v>0</v>
      </c>
      <c r="AT242" s="29">
        <f>IFERROR(__xludf.DUMMYFUNCTION("""COMPUTED_VALUE"""),0.0)</f>
        <v>0</v>
      </c>
    </row>
    <row r="243">
      <c r="A243" s="33" t="str">
        <f>IFERROR(__xludf.DUMMYFUNCTION("""COMPUTED_VALUE"""),"Карабельская Елена")</f>
        <v>Карабельская Елена</v>
      </c>
      <c r="B243" s="29">
        <f>IFERROR(__xludf.DUMMYFUNCTION("""COMPUTED_VALUE"""),92.0)</f>
        <v>92</v>
      </c>
      <c r="C243" s="30">
        <f>IFERROR(__xludf.DUMMYFUNCTION("""COMPUTED_VALUE"""),20.0)</f>
        <v>20</v>
      </c>
      <c r="D243" s="30">
        <f>IFERROR(__xludf.DUMMYFUNCTION("""COMPUTED_VALUE"""),15.0)</f>
        <v>15</v>
      </c>
      <c r="E243" s="30">
        <f>IFERROR(__xludf.DUMMYFUNCTION("""COMPUTED_VALUE"""),15.0)</f>
        <v>15</v>
      </c>
      <c r="F243" s="29">
        <f>IFERROR(__xludf.DUMMYFUNCTION("""COMPUTED_VALUE"""),42.0)</f>
        <v>42</v>
      </c>
      <c r="G243" s="30">
        <f>IFERROR(__xludf.DUMMYFUNCTION("""COMPUTED_VALUE"""),20.0)</f>
        <v>20</v>
      </c>
      <c r="H243" s="30">
        <f>IFERROR(__xludf.DUMMYFUNCTION("""COMPUTED_VALUE"""),0.0)</f>
        <v>0</v>
      </c>
      <c r="I243" s="30">
        <f>IFERROR(__xludf.DUMMYFUNCTION("""COMPUTED_VALUE"""),10.0)</f>
        <v>10</v>
      </c>
      <c r="J243" s="30">
        <f>IFERROR(__xludf.DUMMYFUNCTION("""COMPUTED_VALUE"""),5.0)</f>
        <v>5</v>
      </c>
      <c r="K243" s="30">
        <f>IFERROR(__xludf.DUMMYFUNCTION("""COMPUTED_VALUE"""),5.0)</f>
        <v>5</v>
      </c>
      <c r="L243" s="30">
        <f>IFERROR(__xludf.DUMMYFUNCTION("""COMPUTED_VALUE"""),10.0)</f>
        <v>10</v>
      </c>
      <c r="M243" s="30">
        <f>IFERROR(__xludf.DUMMYFUNCTION("""COMPUTED_VALUE"""),0.0)</f>
        <v>0</v>
      </c>
      <c r="N243" s="30">
        <f>IFERROR(__xludf.DUMMYFUNCTION("""COMPUTED_VALUE"""),10.0)</f>
        <v>10</v>
      </c>
      <c r="O243" s="30">
        <f>IFERROR(__xludf.DUMMYFUNCTION("""COMPUTED_VALUE"""),0.0)</f>
        <v>0</v>
      </c>
      <c r="P243" s="29">
        <f>IFERROR(__xludf.DUMMYFUNCTION("""COMPUTED_VALUE"""),32.0)</f>
        <v>32</v>
      </c>
      <c r="Q243" s="30">
        <f>IFERROR(__xludf.DUMMYFUNCTION("""COMPUTED_VALUE"""),10.0)</f>
        <v>10</v>
      </c>
      <c r="R243" s="30">
        <f>IFERROR(__xludf.DUMMYFUNCTION("""COMPUTED_VALUE"""),10.0)</f>
        <v>10</v>
      </c>
      <c r="S243" s="30">
        <f>IFERROR(__xludf.DUMMYFUNCTION("""COMPUTED_VALUE"""),0.0)</f>
        <v>0</v>
      </c>
      <c r="T243" s="31">
        <f>IFERROR(__xludf.DUMMYFUNCTION("""COMPUTED_VALUE"""),0.0)</f>
        <v>0</v>
      </c>
      <c r="U243" s="29">
        <f>IFERROR(__xludf.DUMMYFUNCTION("""COMPUTED_VALUE"""),0.0)</f>
        <v>0</v>
      </c>
      <c r="V243" s="30">
        <f>IFERROR(__xludf.DUMMYFUNCTION("""COMPUTED_VALUE"""),10.0)</f>
        <v>10</v>
      </c>
      <c r="W243" s="29">
        <f>IFERROR(__xludf.DUMMYFUNCTION("""COMPUTED_VALUE"""),0.0)</f>
        <v>0</v>
      </c>
      <c r="X243" s="30">
        <f>IFERROR(__xludf.DUMMYFUNCTION("""COMPUTED_VALUE"""),2.0)</f>
        <v>2</v>
      </c>
      <c r="Y243" s="30">
        <f>IFERROR(__xludf.DUMMYFUNCTION("""COMPUTED_VALUE"""),3.0)</f>
        <v>3</v>
      </c>
      <c r="Z243" s="35">
        <f>IFERROR(__xludf.DUMMYFUNCTION("""COMPUTED_VALUE"""),0.0)</f>
        <v>0</v>
      </c>
      <c r="AA243" s="30">
        <f>IFERROR(__xludf.DUMMYFUNCTION("""COMPUTED_VALUE"""),0.0)</f>
        <v>0</v>
      </c>
      <c r="AB243" s="30">
        <f>IFERROR(__xludf.DUMMYFUNCTION("""COMPUTED_VALUE"""),0.0)</f>
        <v>0</v>
      </c>
      <c r="AC243" s="34">
        <f>IFERROR(__xludf.DUMMYFUNCTION("""COMPUTED_VALUE"""),5.0)</f>
        <v>5</v>
      </c>
      <c r="AD243" s="29">
        <f>IFERROR(__xludf.DUMMYFUNCTION("""COMPUTED_VALUE"""),0.0)</f>
        <v>0</v>
      </c>
      <c r="AE243" s="35">
        <f>IFERROR(__xludf.DUMMYFUNCTION("""COMPUTED_VALUE"""),5.0)</f>
        <v>5</v>
      </c>
      <c r="AF243" s="30">
        <f>IFERROR(__xludf.DUMMYFUNCTION("""COMPUTED_VALUE"""),2.0)</f>
        <v>2</v>
      </c>
      <c r="AG243" s="30">
        <f>IFERROR(__xludf.DUMMYFUNCTION("""COMPUTED_VALUE"""),3.0)</f>
        <v>3</v>
      </c>
      <c r="AH243" s="30">
        <f>IFERROR(__xludf.DUMMYFUNCTION("""COMPUTED_VALUE"""),0.0)</f>
        <v>0</v>
      </c>
      <c r="AI243" s="34">
        <f>IFERROR(__xludf.DUMMYFUNCTION("""COMPUTED_VALUE"""),0.0)</f>
        <v>0</v>
      </c>
      <c r="AJ243" s="35">
        <f>IFERROR(__xludf.DUMMYFUNCTION("""COMPUTED_VALUE"""),0.0)</f>
        <v>0</v>
      </c>
      <c r="AK243" s="30">
        <f>IFERROR(__xludf.DUMMYFUNCTION("""COMPUTED_VALUE"""),0.0)</f>
        <v>0</v>
      </c>
      <c r="AL243" s="29">
        <f>IFERROR(__xludf.DUMMYFUNCTION("""COMPUTED_VALUE"""),0.0)</f>
        <v>0</v>
      </c>
      <c r="AM243" s="30">
        <f>IFERROR(__xludf.DUMMYFUNCTION("""COMPUTED_VALUE"""),10.0)</f>
        <v>10</v>
      </c>
      <c r="AN243" s="30">
        <f>IFERROR(__xludf.DUMMYFUNCTION("""COMPUTED_VALUE"""),0.0)</f>
        <v>0</v>
      </c>
      <c r="AO243" s="32">
        <f>IFERROR(__xludf.DUMMYFUNCTION("""COMPUTED_VALUE"""),0.0)</f>
        <v>0</v>
      </c>
      <c r="AP243" s="35">
        <f>IFERROR(__xludf.DUMMYFUNCTION("""COMPUTED_VALUE"""),5.0)</f>
        <v>5</v>
      </c>
      <c r="AQ243" s="35">
        <f>IFERROR(__xludf.DUMMYFUNCTION("""COMPUTED_VALUE"""),27.0)</f>
        <v>27</v>
      </c>
      <c r="AR243" s="30">
        <f>IFERROR(__xludf.DUMMYFUNCTION("""COMPUTED_VALUE"""),0.0)</f>
        <v>0</v>
      </c>
      <c r="AS243" s="29">
        <f>IFERROR(__xludf.DUMMYFUNCTION("""COMPUTED_VALUE"""),0.0)</f>
        <v>0</v>
      </c>
      <c r="AT243" s="29">
        <f>IFERROR(__xludf.DUMMYFUNCTION("""COMPUTED_VALUE"""),0.0)</f>
        <v>0</v>
      </c>
    </row>
    <row r="244">
      <c r="A244" s="33" t="str">
        <f>IFERROR(__xludf.DUMMYFUNCTION("""COMPUTED_VALUE"""),"Карпышева Юлиана")</f>
        <v>Карпышева Юлиана</v>
      </c>
      <c r="B244" s="29">
        <f>IFERROR(__xludf.DUMMYFUNCTION("""COMPUTED_VALUE"""),143.0)</f>
        <v>143</v>
      </c>
      <c r="C244" s="30">
        <f>IFERROR(__xludf.DUMMYFUNCTION("""COMPUTED_VALUE"""),26.0)</f>
        <v>26</v>
      </c>
      <c r="D244" s="30">
        <f>IFERROR(__xludf.DUMMYFUNCTION("""COMPUTED_VALUE"""),28.0)</f>
        <v>28</v>
      </c>
      <c r="E244" s="30">
        <f>IFERROR(__xludf.DUMMYFUNCTION("""COMPUTED_VALUE"""),30.0)</f>
        <v>30</v>
      </c>
      <c r="F244" s="29">
        <f>IFERROR(__xludf.DUMMYFUNCTION("""COMPUTED_VALUE"""),59.0)</f>
        <v>59</v>
      </c>
      <c r="G244" s="30">
        <f>IFERROR(__xludf.DUMMYFUNCTION("""COMPUTED_VALUE"""),22.0)</f>
        <v>22</v>
      </c>
      <c r="H244" s="30">
        <f>IFERROR(__xludf.DUMMYFUNCTION("""COMPUTED_VALUE"""),4.0)</f>
        <v>4</v>
      </c>
      <c r="I244" s="30">
        <f>IFERROR(__xludf.DUMMYFUNCTION("""COMPUTED_VALUE"""),12.0)</f>
        <v>12</v>
      </c>
      <c r="J244" s="30">
        <f>IFERROR(__xludf.DUMMYFUNCTION("""COMPUTED_VALUE"""),16.0)</f>
        <v>16</v>
      </c>
      <c r="K244" s="30">
        <f>IFERROR(__xludf.DUMMYFUNCTION("""COMPUTED_VALUE"""),2.0)</f>
        <v>2</v>
      </c>
      <c r="L244" s="30">
        <f>IFERROR(__xludf.DUMMYFUNCTION("""COMPUTED_VALUE"""),12.0)</f>
        <v>12</v>
      </c>
      <c r="M244" s="30">
        <f>IFERROR(__xludf.DUMMYFUNCTION("""COMPUTED_VALUE"""),16.0)</f>
        <v>16</v>
      </c>
      <c r="N244" s="30">
        <f>IFERROR(__xludf.DUMMYFUNCTION("""COMPUTED_VALUE"""),12.0)</f>
        <v>12</v>
      </c>
      <c r="O244" s="30">
        <f>IFERROR(__xludf.DUMMYFUNCTION("""COMPUTED_VALUE"""),2.0)</f>
        <v>2</v>
      </c>
      <c r="P244" s="29">
        <f>IFERROR(__xludf.DUMMYFUNCTION("""COMPUTED_VALUE"""),45.0)</f>
        <v>45</v>
      </c>
      <c r="Q244" s="30">
        <f>IFERROR(__xludf.DUMMYFUNCTION("""COMPUTED_VALUE"""),10.0)</f>
        <v>10</v>
      </c>
      <c r="R244" s="30">
        <f>IFERROR(__xludf.DUMMYFUNCTION("""COMPUTED_VALUE"""),10.0)</f>
        <v>10</v>
      </c>
      <c r="S244" s="30">
        <f>IFERROR(__xludf.DUMMYFUNCTION("""COMPUTED_VALUE"""),2.0)</f>
        <v>2</v>
      </c>
      <c r="T244" s="31">
        <f>IFERROR(__xludf.DUMMYFUNCTION("""COMPUTED_VALUE"""),2.0)</f>
        <v>2</v>
      </c>
      <c r="U244" s="29">
        <f>IFERROR(__xludf.DUMMYFUNCTION("""COMPUTED_VALUE"""),2.0)</f>
        <v>2</v>
      </c>
      <c r="V244" s="30">
        <f>IFERROR(__xludf.DUMMYFUNCTION("""COMPUTED_VALUE"""),10.0)</f>
        <v>10</v>
      </c>
      <c r="W244" s="29">
        <f>IFERROR(__xludf.DUMMYFUNCTION("""COMPUTED_VALUE"""),2.0)</f>
        <v>2</v>
      </c>
      <c r="X244" s="30">
        <f>IFERROR(__xludf.DUMMYFUNCTION("""COMPUTED_VALUE"""),2.0)</f>
        <v>2</v>
      </c>
      <c r="Y244" s="30">
        <f>IFERROR(__xludf.DUMMYFUNCTION("""COMPUTED_VALUE"""),3.0)</f>
        <v>3</v>
      </c>
      <c r="Z244" s="35">
        <f>IFERROR(__xludf.DUMMYFUNCTION("""COMPUTED_VALUE"""),7.0)</f>
        <v>7</v>
      </c>
      <c r="AA244" s="30">
        <f>IFERROR(__xludf.DUMMYFUNCTION("""COMPUTED_VALUE"""),2.0)</f>
        <v>2</v>
      </c>
      <c r="AB244" s="30">
        <f>IFERROR(__xludf.DUMMYFUNCTION("""COMPUTED_VALUE"""),2.0)</f>
        <v>2</v>
      </c>
      <c r="AC244" s="34">
        <f>IFERROR(__xludf.DUMMYFUNCTION("""COMPUTED_VALUE"""),0.0)</f>
        <v>0</v>
      </c>
      <c r="AD244" s="29">
        <f>IFERROR(__xludf.DUMMYFUNCTION("""COMPUTED_VALUE"""),2.0)</f>
        <v>2</v>
      </c>
      <c r="AE244" s="35">
        <f>IFERROR(__xludf.DUMMYFUNCTION("""COMPUTED_VALUE"""),5.0)</f>
        <v>5</v>
      </c>
      <c r="AF244" s="30">
        <f>IFERROR(__xludf.DUMMYFUNCTION("""COMPUTED_VALUE"""),2.0)</f>
        <v>2</v>
      </c>
      <c r="AG244" s="30">
        <f>IFERROR(__xludf.DUMMYFUNCTION("""COMPUTED_VALUE"""),3.0)</f>
        <v>3</v>
      </c>
      <c r="AH244" s="30">
        <f>IFERROR(__xludf.DUMMYFUNCTION("""COMPUTED_VALUE"""),2.0)</f>
        <v>2</v>
      </c>
      <c r="AI244" s="34">
        <f>IFERROR(__xludf.DUMMYFUNCTION("""COMPUTED_VALUE"""),5.0)</f>
        <v>5</v>
      </c>
      <c r="AJ244" s="35">
        <f>IFERROR(__xludf.DUMMYFUNCTION("""COMPUTED_VALUE"""),9.0)</f>
        <v>9</v>
      </c>
      <c r="AK244" s="30">
        <f>IFERROR(__xludf.DUMMYFUNCTION("""COMPUTED_VALUE"""),2.0)</f>
        <v>2</v>
      </c>
      <c r="AL244" s="29">
        <f>IFERROR(__xludf.DUMMYFUNCTION("""COMPUTED_VALUE"""),0.0)</f>
        <v>0</v>
      </c>
      <c r="AM244" s="30">
        <f>IFERROR(__xludf.DUMMYFUNCTION("""COMPUTED_VALUE"""),10.0)</f>
        <v>10</v>
      </c>
      <c r="AN244" s="30">
        <f>IFERROR(__xludf.DUMMYFUNCTION("""COMPUTED_VALUE"""),2.0)</f>
        <v>2</v>
      </c>
      <c r="AO244" s="32">
        <f>IFERROR(__xludf.DUMMYFUNCTION("""COMPUTED_VALUE"""),2.0)</f>
        <v>2</v>
      </c>
      <c r="AP244" s="35">
        <f>IFERROR(__xludf.DUMMYFUNCTION("""COMPUTED_VALUE"""),5.0)</f>
        <v>5</v>
      </c>
      <c r="AQ244" s="35">
        <f>IFERROR(__xludf.DUMMYFUNCTION("""COMPUTED_VALUE"""),36.0)</f>
        <v>36</v>
      </c>
      <c r="AR244" s="30">
        <f>IFERROR(__xludf.DUMMYFUNCTION("""COMPUTED_VALUE"""),2.0)</f>
        <v>2</v>
      </c>
      <c r="AS244" s="29">
        <f>IFERROR(__xludf.DUMMYFUNCTION("""COMPUTED_VALUE"""),2.0)</f>
        <v>2</v>
      </c>
      <c r="AT244" s="29">
        <f>IFERROR(__xludf.DUMMYFUNCTION("""COMPUTED_VALUE"""),0.0)</f>
        <v>0</v>
      </c>
    </row>
    <row r="245">
      <c r="A245" s="33" t="str">
        <f>IFERROR(__xludf.DUMMYFUNCTION("""COMPUTED_VALUE"""),"Басова Ольга")</f>
        <v>Басова Ольга</v>
      </c>
      <c r="B245" s="29">
        <f>IFERROR(__xludf.DUMMYFUNCTION("""COMPUTED_VALUE"""),150.0)</f>
        <v>150</v>
      </c>
      <c r="C245" s="30">
        <f>IFERROR(__xludf.DUMMYFUNCTION("""COMPUTED_VALUE"""),26.0)</f>
        <v>26</v>
      </c>
      <c r="D245" s="30">
        <f>IFERROR(__xludf.DUMMYFUNCTION("""COMPUTED_VALUE"""),29.0)</f>
        <v>29</v>
      </c>
      <c r="E245" s="30">
        <f>IFERROR(__xludf.DUMMYFUNCTION("""COMPUTED_VALUE"""),36.0)</f>
        <v>36</v>
      </c>
      <c r="F245" s="29">
        <f>IFERROR(__xludf.DUMMYFUNCTION("""COMPUTED_VALUE"""),59.0)</f>
        <v>59</v>
      </c>
      <c r="G245" s="30">
        <f>IFERROR(__xludf.DUMMYFUNCTION("""COMPUTED_VALUE"""),22.0)</f>
        <v>22</v>
      </c>
      <c r="H245" s="30">
        <f>IFERROR(__xludf.DUMMYFUNCTION("""COMPUTED_VALUE"""),4.0)</f>
        <v>4</v>
      </c>
      <c r="I245" s="30">
        <f>IFERROR(__xludf.DUMMYFUNCTION("""COMPUTED_VALUE"""),12.0)</f>
        <v>12</v>
      </c>
      <c r="J245" s="30">
        <f>IFERROR(__xludf.DUMMYFUNCTION("""COMPUTED_VALUE"""),17.0)</f>
        <v>17</v>
      </c>
      <c r="K245" s="30">
        <f>IFERROR(__xludf.DUMMYFUNCTION("""COMPUTED_VALUE"""),7.0)</f>
        <v>7</v>
      </c>
      <c r="L245" s="30">
        <f>IFERROR(__xludf.DUMMYFUNCTION("""COMPUTED_VALUE"""),11.0)</f>
        <v>11</v>
      </c>
      <c r="M245" s="30">
        <f>IFERROR(__xludf.DUMMYFUNCTION("""COMPUTED_VALUE"""),18.0)</f>
        <v>18</v>
      </c>
      <c r="N245" s="30">
        <f>IFERROR(__xludf.DUMMYFUNCTION("""COMPUTED_VALUE"""),12.0)</f>
        <v>12</v>
      </c>
      <c r="O245" s="30">
        <f>IFERROR(__xludf.DUMMYFUNCTION("""COMPUTED_VALUE"""),2.0)</f>
        <v>2</v>
      </c>
      <c r="P245" s="29">
        <f>IFERROR(__xludf.DUMMYFUNCTION("""COMPUTED_VALUE"""),45.0)</f>
        <v>45</v>
      </c>
      <c r="Q245" s="30">
        <f>IFERROR(__xludf.DUMMYFUNCTION("""COMPUTED_VALUE"""),10.0)</f>
        <v>10</v>
      </c>
      <c r="R245" s="30">
        <f>IFERROR(__xludf.DUMMYFUNCTION("""COMPUTED_VALUE"""),10.0)</f>
        <v>10</v>
      </c>
      <c r="S245" s="30">
        <f>IFERROR(__xludf.DUMMYFUNCTION("""COMPUTED_VALUE"""),2.0)</f>
        <v>2</v>
      </c>
      <c r="T245" s="31">
        <f>IFERROR(__xludf.DUMMYFUNCTION("""COMPUTED_VALUE"""),2.0)</f>
        <v>2</v>
      </c>
      <c r="U245" s="29">
        <f>IFERROR(__xludf.DUMMYFUNCTION("""COMPUTED_VALUE"""),2.0)</f>
        <v>2</v>
      </c>
      <c r="V245" s="30">
        <f>IFERROR(__xludf.DUMMYFUNCTION("""COMPUTED_VALUE"""),10.0)</f>
        <v>10</v>
      </c>
      <c r="W245" s="29">
        <f>IFERROR(__xludf.DUMMYFUNCTION("""COMPUTED_VALUE"""),2.0)</f>
        <v>2</v>
      </c>
      <c r="X245" s="30">
        <f>IFERROR(__xludf.DUMMYFUNCTION("""COMPUTED_VALUE"""),1.0)</f>
        <v>1</v>
      </c>
      <c r="Y245" s="30">
        <f>IFERROR(__xludf.DUMMYFUNCTION("""COMPUTED_VALUE"""),2.0)</f>
        <v>2</v>
      </c>
      <c r="Z245" s="35">
        <f>IFERROR(__xludf.DUMMYFUNCTION("""COMPUTED_VALUE"""),10.0)</f>
        <v>10</v>
      </c>
      <c r="AA245" s="30">
        <f>IFERROR(__xludf.DUMMYFUNCTION("""COMPUTED_VALUE"""),2.0)</f>
        <v>2</v>
      </c>
      <c r="AB245" s="30">
        <f>IFERROR(__xludf.DUMMYFUNCTION("""COMPUTED_VALUE"""),2.0)</f>
        <v>2</v>
      </c>
      <c r="AC245" s="34">
        <f>IFERROR(__xludf.DUMMYFUNCTION("""COMPUTED_VALUE"""),5.0)</f>
        <v>5</v>
      </c>
      <c r="AD245" s="29">
        <f>IFERROR(__xludf.DUMMYFUNCTION("""COMPUTED_VALUE"""),2.0)</f>
        <v>2</v>
      </c>
      <c r="AE245" s="35">
        <f>IFERROR(__xludf.DUMMYFUNCTION("""COMPUTED_VALUE"""),5.0)</f>
        <v>5</v>
      </c>
      <c r="AF245" s="30">
        <f>IFERROR(__xludf.DUMMYFUNCTION("""COMPUTED_VALUE"""),1.0)</f>
        <v>1</v>
      </c>
      <c r="AG245" s="30">
        <f>IFERROR(__xludf.DUMMYFUNCTION("""COMPUTED_VALUE"""),3.0)</f>
        <v>3</v>
      </c>
      <c r="AH245" s="30">
        <f>IFERROR(__xludf.DUMMYFUNCTION("""COMPUTED_VALUE"""),2.0)</f>
        <v>2</v>
      </c>
      <c r="AI245" s="34">
        <f>IFERROR(__xludf.DUMMYFUNCTION("""COMPUTED_VALUE"""),5.0)</f>
        <v>5</v>
      </c>
      <c r="AJ245" s="35">
        <f>IFERROR(__xludf.DUMMYFUNCTION("""COMPUTED_VALUE"""),9.0)</f>
        <v>9</v>
      </c>
      <c r="AK245" s="30">
        <f>IFERROR(__xludf.DUMMYFUNCTION("""COMPUTED_VALUE"""),2.0)</f>
        <v>2</v>
      </c>
      <c r="AL245" s="29">
        <f>IFERROR(__xludf.DUMMYFUNCTION("""COMPUTED_VALUE"""),2.0)</f>
        <v>2</v>
      </c>
      <c r="AM245" s="30">
        <f>IFERROR(__xludf.DUMMYFUNCTION("""COMPUTED_VALUE"""),10.0)</f>
        <v>10</v>
      </c>
      <c r="AN245" s="30">
        <f>IFERROR(__xludf.DUMMYFUNCTION("""COMPUTED_VALUE"""),2.0)</f>
        <v>2</v>
      </c>
      <c r="AO245" s="32">
        <f>IFERROR(__xludf.DUMMYFUNCTION("""COMPUTED_VALUE"""),2.0)</f>
        <v>2</v>
      </c>
      <c r="AP245" s="35">
        <f>IFERROR(__xludf.DUMMYFUNCTION("""COMPUTED_VALUE"""),5.0)</f>
        <v>5</v>
      </c>
      <c r="AQ245" s="35">
        <f>IFERROR(__xludf.DUMMYFUNCTION("""COMPUTED_VALUE"""),36.0)</f>
        <v>36</v>
      </c>
      <c r="AR245" s="30">
        <f>IFERROR(__xludf.DUMMYFUNCTION("""COMPUTED_VALUE"""),2.0)</f>
        <v>2</v>
      </c>
      <c r="AS245" s="29">
        <f>IFERROR(__xludf.DUMMYFUNCTION("""COMPUTED_VALUE"""),2.0)</f>
        <v>2</v>
      </c>
      <c r="AT245" s="29">
        <f>IFERROR(__xludf.DUMMYFUNCTION("""COMPUTED_VALUE"""),0.0)</f>
        <v>0</v>
      </c>
    </row>
    <row r="246">
      <c r="A246" s="33" t="str">
        <f>IFERROR(__xludf.DUMMYFUNCTION("""COMPUTED_VALUE"""),"Назарова Анастасия")</f>
        <v>Назарова Анастасия</v>
      </c>
      <c r="B246" s="29">
        <f>IFERROR(__xludf.DUMMYFUNCTION("""COMPUTED_VALUE"""),78.0)</f>
        <v>78</v>
      </c>
      <c r="C246" s="30">
        <f>IFERROR(__xludf.DUMMYFUNCTION("""COMPUTED_VALUE"""),26.0)</f>
        <v>26</v>
      </c>
      <c r="D246" s="30">
        <f>IFERROR(__xludf.DUMMYFUNCTION("""COMPUTED_VALUE"""),16.0)</f>
        <v>16</v>
      </c>
      <c r="E246" s="30">
        <f>IFERROR(__xludf.DUMMYFUNCTION("""COMPUTED_VALUE"""),19.0)</f>
        <v>19</v>
      </c>
      <c r="F246" s="29">
        <f>IFERROR(__xludf.DUMMYFUNCTION("""COMPUTED_VALUE"""),17.0)</f>
        <v>17</v>
      </c>
      <c r="G246" s="30">
        <f>IFERROR(__xludf.DUMMYFUNCTION("""COMPUTED_VALUE"""),22.0)</f>
        <v>22</v>
      </c>
      <c r="H246" s="30">
        <f>IFERROR(__xludf.DUMMYFUNCTION("""COMPUTED_VALUE"""),4.0)</f>
        <v>4</v>
      </c>
      <c r="I246" s="30">
        <f>IFERROR(__xludf.DUMMYFUNCTION("""COMPUTED_VALUE"""),12.0)</f>
        <v>12</v>
      </c>
      <c r="J246" s="30">
        <f>IFERROR(__xludf.DUMMYFUNCTION("""COMPUTED_VALUE"""),4.0)</f>
        <v>4</v>
      </c>
      <c r="K246" s="30">
        <f>IFERROR(__xludf.DUMMYFUNCTION("""COMPUTED_VALUE"""),5.0)</f>
        <v>5</v>
      </c>
      <c r="L246" s="30">
        <f>IFERROR(__xludf.DUMMYFUNCTION("""COMPUTED_VALUE"""),9.0)</f>
        <v>9</v>
      </c>
      <c r="M246" s="30">
        <f>IFERROR(__xludf.DUMMYFUNCTION("""COMPUTED_VALUE"""),5.0)</f>
        <v>5</v>
      </c>
      <c r="N246" s="30">
        <f>IFERROR(__xludf.DUMMYFUNCTION("""COMPUTED_VALUE"""),10.0)</f>
        <v>10</v>
      </c>
      <c r="O246" s="30">
        <f>IFERROR(__xludf.DUMMYFUNCTION("""COMPUTED_VALUE"""),2.0)</f>
        <v>2</v>
      </c>
      <c r="P246" s="29">
        <f>IFERROR(__xludf.DUMMYFUNCTION("""COMPUTED_VALUE"""),5.0)</f>
        <v>5</v>
      </c>
      <c r="Q246" s="30">
        <f>IFERROR(__xludf.DUMMYFUNCTION("""COMPUTED_VALUE"""),10.0)</f>
        <v>10</v>
      </c>
      <c r="R246" s="30">
        <f>IFERROR(__xludf.DUMMYFUNCTION("""COMPUTED_VALUE"""),10.0)</f>
        <v>10</v>
      </c>
      <c r="S246" s="30">
        <f>IFERROR(__xludf.DUMMYFUNCTION("""COMPUTED_VALUE"""),2.0)</f>
        <v>2</v>
      </c>
      <c r="T246" s="31">
        <f>IFERROR(__xludf.DUMMYFUNCTION("""COMPUTED_VALUE"""),2.0)</f>
        <v>2</v>
      </c>
      <c r="U246" s="29">
        <f>IFERROR(__xludf.DUMMYFUNCTION("""COMPUTED_VALUE"""),2.0)</f>
        <v>2</v>
      </c>
      <c r="V246" s="30">
        <f>IFERROR(__xludf.DUMMYFUNCTION("""COMPUTED_VALUE"""),10.0)</f>
        <v>10</v>
      </c>
      <c r="W246" s="29">
        <f>IFERROR(__xludf.DUMMYFUNCTION("""COMPUTED_VALUE"""),2.0)</f>
        <v>2</v>
      </c>
      <c r="X246" s="30">
        <f>IFERROR(__xludf.DUMMYFUNCTION("""COMPUTED_VALUE"""),0.0)</f>
        <v>0</v>
      </c>
      <c r="Y246" s="30">
        <f>IFERROR(__xludf.DUMMYFUNCTION("""COMPUTED_VALUE"""),0.0)</f>
        <v>0</v>
      </c>
      <c r="Z246" s="35">
        <f>IFERROR(__xludf.DUMMYFUNCTION("""COMPUTED_VALUE"""),0.0)</f>
        <v>0</v>
      </c>
      <c r="AA246" s="30">
        <f>IFERROR(__xludf.DUMMYFUNCTION("""COMPUTED_VALUE"""),2.0)</f>
        <v>2</v>
      </c>
      <c r="AB246" s="30">
        <f>IFERROR(__xludf.DUMMYFUNCTION("""COMPUTED_VALUE"""),2.0)</f>
        <v>2</v>
      </c>
      <c r="AC246" s="34">
        <f>IFERROR(__xludf.DUMMYFUNCTION("""COMPUTED_VALUE"""),5.0)</f>
        <v>5</v>
      </c>
      <c r="AD246" s="29">
        <f>IFERROR(__xludf.DUMMYFUNCTION("""COMPUTED_VALUE"""),0.0)</f>
        <v>0</v>
      </c>
      <c r="AE246" s="35">
        <f>IFERROR(__xludf.DUMMYFUNCTION("""COMPUTED_VALUE"""),5.0)</f>
        <v>5</v>
      </c>
      <c r="AF246" s="30">
        <f>IFERROR(__xludf.DUMMYFUNCTION("""COMPUTED_VALUE"""),1.0)</f>
        <v>1</v>
      </c>
      <c r="AG246" s="30">
        <f>IFERROR(__xludf.DUMMYFUNCTION("""COMPUTED_VALUE"""),1.0)</f>
        <v>1</v>
      </c>
      <c r="AH246" s="30">
        <f>IFERROR(__xludf.DUMMYFUNCTION("""COMPUTED_VALUE"""),2.0)</f>
        <v>2</v>
      </c>
      <c r="AI246" s="34">
        <f>IFERROR(__xludf.DUMMYFUNCTION("""COMPUTED_VALUE"""),5.0)</f>
        <v>5</v>
      </c>
      <c r="AJ246" s="35">
        <f>IFERROR(__xludf.DUMMYFUNCTION("""COMPUTED_VALUE"""),0.0)</f>
        <v>0</v>
      </c>
      <c r="AK246" s="30">
        <f>IFERROR(__xludf.DUMMYFUNCTION("""COMPUTED_VALUE"""),0.0)</f>
        <v>0</v>
      </c>
      <c r="AL246" s="29">
        <f>IFERROR(__xludf.DUMMYFUNCTION("""COMPUTED_VALUE"""),0.0)</f>
        <v>0</v>
      </c>
      <c r="AM246" s="30">
        <f>IFERROR(__xludf.DUMMYFUNCTION("""COMPUTED_VALUE"""),10.0)</f>
        <v>10</v>
      </c>
      <c r="AN246" s="30">
        <f>IFERROR(__xludf.DUMMYFUNCTION("""COMPUTED_VALUE"""),0.0)</f>
        <v>0</v>
      </c>
      <c r="AO246" s="32">
        <f>IFERROR(__xludf.DUMMYFUNCTION("""COMPUTED_VALUE"""),2.0)</f>
        <v>2</v>
      </c>
      <c r="AP246" s="35">
        <f>IFERROR(__xludf.DUMMYFUNCTION("""COMPUTED_VALUE"""),5.0)</f>
        <v>5</v>
      </c>
      <c r="AQ246" s="35">
        <f>IFERROR(__xludf.DUMMYFUNCTION("""COMPUTED_VALUE"""),0.0)</f>
        <v>0</v>
      </c>
      <c r="AR246" s="30">
        <f>IFERROR(__xludf.DUMMYFUNCTION("""COMPUTED_VALUE"""),0.0)</f>
        <v>0</v>
      </c>
      <c r="AS246" s="29">
        <f>IFERROR(__xludf.DUMMYFUNCTION("""COMPUTED_VALUE"""),0.0)</f>
        <v>0</v>
      </c>
      <c r="AT246" s="29">
        <f>IFERROR(__xludf.DUMMYFUNCTION("""COMPUTED_VALUE"""),0.0)</f>
        <v>0</v>
      </c>
    </row>
    <row r="247">
      <c r="A247" s="33" t="str">
        <f>IFERROR(__xludf.DUMMYFUNCTION("""COMPUTED_VALUE"""),"Макарова Мария")</f>
        <v>Макарова Мария</v>
      </c>
      <c r="B247" s="29">
        <f>IFERROR(__xludf.DUMMYFUNCTION("""COMPUTED_VALUE"""),149.0)</f>
        <v>149</v>
      </c>
      <c r="C247" s="30">
        <f>IFERROR(__xludf.DUMMYFUNCTION("""COMPUTED_VALUE"""),26.0)</f>
        <v>26</v>
      </c>
      <c r="D247" s="30">
        <f>IFERROR(__xludf.DUMMYFUNCTION("""COMPUTED_VALUE"""),30.0)</f>
        <v>30</v>
      </c>
      <c r="E247" s="30">
        <f>IFERROR(__xludf.DUMMYFUNCTION("""COMPUTED_VALUE"""),38.0)</f>
        <v>38</v>
      </c>
      <c r="F247" s="29">
        <f>IFERROR(__xludf.DUMMYFUNCTION("""COMPUTED_VALUE"""),55.0)</f>
        <v>55</v>
      </c>
      <c r="G247" s="30">
        <f>IFERROR(__xludf.DUMMYFUNCTION("""COMPUTED_VALUE"""),22.0)</f>
        <v>22</v>
      </c>
      <c r="H247" s="30">
        <f>IFERROR(__xludf.DUMMYFUNCTION("""COMPUTED_VALUE"""),4.0)</f>
        <v>4</v>
      </c>
      <c r="I247" s="30">
        <f>IFERROR(__xludf.DUMMYFUNCTION("""COMPUTED_VALUE"""),12.0)</f>
        <v>12</v>
      </c>
      <c r="J247" s="30">
        <f>IFERROR(__xludf.DUMMYFUNCTION("""COMPUTED_VALUE"""),18.0)</f>
        <v>18</v>
      </c>
      <c r="K247" s="30">
        <f>IFERROR(__xludf.DUMMYFUNCTION("""COMPUTED_VALUE"""),7.0)</f>
        <v>7</v>
      </c>
      <c r="L247" s="30">
        <f>IFERROR(__xludf.DUMMYFUNCTION("""COMPUTED_VALUE"""),12.0)</f>
        <v>12</v>
      </c>
      <c r="M247" s="30">
        <f>IFERROR(__xludf.DUMMYFUNCTION("""COMPUTED_VALUE"""),19.0)</f>
        <v>19</v>
      </c>
      <c r="N247" s="30">
        <f>IFERROR(__xludf.DUMMYFUNCTION("""COMPUTED_VALUE"""),12.0)</f>
        <v>12</v>
      </c>
      <c r="O247" s="30">
        <f>IFERROR(__xludf.DUMMYFUNCTION("""COMPUTED_VALUE"""),2.0)</f>
        <v>2</v>
      </c>
      <c r="P247" s="29">
        <f>IFERROR(__xludf.DUMMYFUNCTION("""COMPUTED_VALUE"""),41.0)</f>
        <v>41</v>
      </c>
      <c r="Q247" s="30">
        <f>IFERROR(__xludf.DUMMYFUNCTION("""COMPUTED_VALUE"""),10.0)</f>
        <v>10</v>
      </c>
      <c r="R247" s="30">
        <f>IFERROR(__xludf.DUMMYFUNCTION("""COMPUTED_VALUE"""),10.0)</f>
        <v>10</v>
      </c>
      <c r="S247" s="30">
        <f>IFERROR(__xludf.DUMMYFUNCTION("""COMPUTED_VALUE"""),2.0)</f>
        <v>2</v>
      </c>
      <c r="T247" s="31">
        <f>IFERROR(__xludf.DUMMYFUNCTION("""COMPUTED_VALUE"""),2.0)</f>
        <v>2</v>
      </c>
      <c r="U247" s="29">
        <f>IFERROR(__xludf.DUMMYFUNCTION("""COMPUTED_VALUE"""),2.0)</f>
        <v>2</v>
      </c>
      <c r="V247" s="30">
        <f>IFERROR(__xludf.DUMMYFUNCTION("""COMPUTED_VALUE"""),10.0)</f>
        <v>10</v>
      </c>
      <c r="W247" s="29">
        <f>IFERROR(__xludf.DUMMYFUNCTION("""COMPUTED_VALUE"""),2.0)</f>
        <v>2</v>
      </c>
      <c r="X247" s="30">
        <f>IFERROR(__xludf.DUMMYFUNCTION("""COMPUTED_VALUE"""),2.0)</f>
        <v>2</v>
      </c>
      <c r="Y247" s="30">
        <f>IFERROR(__xludf.DUMMYFUNCTION("""COMPUTED_VALUE"""),3.0)</f>
        <v>3</v>
      </c>
      <c r="Z247" s="35">
        <f>IFERROR(__xludf.DUMMYFUNCTION("""COMPUTED_VALUE"""),9.0)</f>
        <v>9</v>
      </c>
      <c r="AA247" s="30">
        <f>IFERROR(__xludf.DUMMYFUNCTION("""COMPUTED_VALUE"""),2.0)</f>
        <v>2</v>
      </c>
      <c r="AB247" s="30">
        <f>IFERROR(__xludf.DUMMYFUNCTION("""COMPUTED_VALUE"""),2.0)</f>
        <v>2</v>
      </c>
      <c r="AC247" s="34">
        <f>IFERROR(__xludf.DUMMYFUNCTION("""COMPUTED_VALUE"""),5.0)</f>
        <v>5</v>
      </c>
      <c r="AD247" s="29">
        <f>IFERROR(__xludf.DUMMYFUNCTION("""COMPUTED_VALUE"""),2.0)</f>
        <v>2</v>
      </c>
      <c r="AE247" s="35">
        <f>IFERROR(__xludf.DUMMYFUNCTION("""COMPUTED_VALUE"""),5.0)</f>
        <v>5</v>
      </c>
      <c r="AF247" s="30">
        <f>IFERROR(__xludf.DUMMYFUNCTION("""COMPUTED_VALUE"""),2.0)</f>
        <v>2</v>
      </c>
      <c r="AG247" s="30">
        <f>IFERROR(__xludf.DUMMYFUNCTION("""COMPUTED_VALUE"""),3.0)</f>
        <v>3</v>
      </c>
      <c r="AH247" s="30">
        <f>IFERROR(__xludf.DUMMYFUNCTION("""COMPUTED_VALUE"""),2.0)</f>
        <v>2</v>
      </c>
      <c r="AI247" s="34">
        <f>IFERROR(__xludf.DUMMYFUNCTION("""COMPUTED_VALUE"""),5.0)</f>
        <v>5</v>
      </c>
      <c r="AJ247" s="35">
        <f>IFERROR(__xludf.DUMMYFUNCTION("""COMPUTED_VALUE"""),10.0)</f>
        <v>10</v>
      </c>
      <c r="AK247" s="30">
        <f>IFERROR(__xludf.DUMMYFUNCTION("""COMPUTED_VALUE"""),2.0)</f>
        <v>2</v>
      </c>
      <c r="AL247" s="29">
        <f>IFERROR(__xludf.DUMMYFUNCTION("""COMPUTED_VALUE"""),2.0)</f>
        <v>2</v>
      </c>
      <c r="AM247" s="30">
        <f>IFERROR(__xludf.DUMMYFUNCTION("""COMPUTED_VALUE"""),10.0)</f>
        <v>10</v>
      </c>
      <c r="AN247" s="30">
        <f>IFERROR(__xludf.DUMMYFUNCTION("""COMPUTED_VALUE"""),2.0)</f>
        <v>2</v>
      </c>
      <c r="AO247" s="32">
        <f>IFERROR(__xludf.DUMMYFUNCTION("""COMPUTED_VALUE"""),2.0)</f>
        <v>2</v>
      </c>
      <c r="AP247" s="35">
        <f>IFERROR(__xludf.DUMMYFUNCTION("""COMPUTED_VALUE"""),5.0)</f>
        <v>5</v>
      </c>
      <c r="AQ247" s="35">
        <f>IFERROR(__xludf.DUMMYFUNCTION("""COMPUTED_VALUE"""),32.0)</f>
        <v>32</v>
      </c>
      <c r="AR247" s="30">
        <f>IFERROR(__xludf.DUMMYFUNCTION("""COMPUTED_VALUE"""),2.0)</f>
        <v>2</v>
      </c>
      <c r="AS247" s="29">
        <f>IFERROR(__xludf.DUMMYFUNCTION("""COMPUTED_VALUE"""),2.0)</f>
        <v>2</v>
      </c>
      <c r="AT247" s="29">
        <f>IFERROR(__xludf.DUMMYFUNCTION("""COMPUTED_VALUE"""),0.0)</f>
        <v>0</v>
      </c>
    </row>
    <row r="248">
      <c r="A248" s="33" t="str">
        <f>IFERROR(__xludf.DUMMYFUNCTION("""COMPUTED_VALUE"""),"Каширин Андрей")</f>
        <v>Каширин Андрей</v>
      </c>
      <c r="B248" s="29">
        <f>IFERROR(__xludf.DUMMYFUNCTION("""COMPUTED_VALUE"""),25.0)</f>
        <v>25</v>
      </c>
      <c r="C248" s="30">
        <f>IFERROR(__xludf.DUMMYFUNCTION("""COMPUTED_VALUE"""),20.0)</f>
        <v>20</v>
      </c>
      <c r="D248" s="30">
        <f>IFERROR(__xludf.DUMMYFUNCTION("""COMPUTED_VALUE"""),1.0)</f>
        <v>1</v>
      </c>
      <c r="E248" s="30">
        <f>IFERROR(__xludf.DUMMYFUNCTION("""COMPUTED_VALUE"""),4.0)</f>
        <v>4</v>
      </c>
      <c r="F248" s="29">
        <f>IFERROR(__xludf.DUMMYFUNCTION("""COMPUTED_VALUE"""),0.0)</f>
        <v>0</v>
      </c>
      <c r="G248" s="30">
        <f>IFERROR(__xludf.DUMMYFUNCTION("""COMPUTED_VALUE"""),20.0)</f>
        <v>20</v>
      </c>
      <c r="H248" s="30">
        <f>IFERROR(__xludf.DUMMYFUNCTION("""COMPUTED_VALUE"""),0.0)</f>
        <v>0</v>
      </c>
      <c r="I248" s="30">
        <f>IFERROR(__xludf.DUMMYFUNCTION("""COMPUTED_VALUE"""),0.0)</f>
        <v>0</v>
      </c>
      <c r="J248" s="30">
        <f>IFERROR(__xludf.DUMMYFUNCTION("""COMPUTED_VALUE"""),1.0)</f>
        <v>1</v>
      </c>
      <c r="K248" s="30">
        <f>IFERROR(__xludf.DUMMYFUNCTION("""COMPUTED_VALUE"""),0.0)</f>
        <v>0</v>
      </c>
      <c r="L248" s="30">
        <f>IFERROR(__xludf.DUMMYFUNCTION("""COMPUTED_VALUE"""),4.0)</f>
        <v>4</v>
      </c>
      <c r="M248" s="30">
        <f>IFERROR(__xludf.DUMMYFUNCTION("""COMPUTED_VALUE"""),0.0)</f>
        <v>0</v>
      </c>
      <c r="N248" s="30">
        <f>IFERROR(__xludf.DUMMYFUNCTION("""COMPUTED_VALUE"""),0.0)</f>
        <v>0</v>
      </c>
      <c r="O248" s="30">
        <f>IFERROR(__xludf.DUMMYFUNCTION("""COMPUTED_VALUE"""),0.0)</f>
        <v>0</v>
      </c>
      <c r="P248" s="29">
        <f>IFERROR(__xludf.DUMMYFUNCTION("""COMPUTED_VALUE"""),0.0)</f>
        <v>0</v>
      </c>
      <c r="Q248" s="30">
        <f>IFERROR(__xludf.DUMMYFUNCTION("""COMPUTED_VALUE"""),10.0)</f>
        <v>10</v>
      </c>
      <c r="R248" s="30">
        <f>IFERROR(__xludf.DUMMYFUNCTION("""COMPUTED_VALUE"""),10.0)</f>
        <v>10</v>
      </c>
      <c r="S248" s="30">
        <f>IFERROR(__xludf.DUMMYFUNCTION("""COMPUTED_VALUE"""),0.0)</f>
        <v>0</v>
      </c>
      <c r="T248" s="31">
        <f>IFERROR(__xludf.DUMMYFUNCTION("""COMPUTED_VALUE"""),0.0)</f>
        <v>0</v>
      </c>
      <c r="U248" s="29">
        <f>IFERROR(__xludf.DUMMYFUNCTION("""COMPUTED_VALUE"""),0.0)</f>
        <v>0</v>
      </c>
      <c r="V248" s="30">
        <f>IFERROR(__xludf.DUMMYFUNCTION("""COMPUTED_VALUE"""),0.0)</f>
        <v>0</v>
      </c>
      <c r="W248" s="29">
        <f>IFERROR(__xludf.DUMMYFUNCTION("""COMPUTED_VALUE"""),0.0)</f>
        <v>0</v>
      </c>
      <c r="X248" s="30">
        <f>IFERROR(__xludf.DUMMYFUNCTION("""COMPUTED_VALUE"""),1.0)</f>
        <v>1</v>
      </c>
      <c r="Y248" s="30">
        <f>IFERROR(__xludf.DUMMYFUNCTION("""COMPUTED_VALUE"""),0.0)</f>
        <v>0</v>
      </c>
      <c r="Z248" s="35">
        <f>IFERROR(__xludf.DUMMYFUNCTION("""COMPUTED_VALUE"""),0.0)</f>
        <v>0</v>
      </c>
      <c r="AA248" s="30">
        <f>IFERROR(__xludf.DUMMYFUNCTION("""COMPUTED_VALUE"""),0.0)</f>
        <v>0</v>
      </c>
      <c r="AB248" s="30">
        <f>IFERROR(__xludf.DUMMYFUNCTION("""COMPUTED_VALUE"""),0.0)</f>
        <v>0</v>
      </c>
      <c r="AC248" s="34">
        <f>IFERROR(__xludf.DUMMYFUNCTION("""COMPUTED_VALUE"""),0.0)</f>
        <v>0</v>
      </c>
      <c r="AD248" s="29">
        <f>IFERROR(__xludf.DUMMYFUNCTION("""COMPUTED_VALUE"""),0.0)</f>
        <v>0</v>
      </c>
      <c r="AE248" s="35">
        <f>IFERROR(__xludf.DUMMYFUNCTION("""COMPUTED_VALUE"""),0.0)</f>
        <v>0</v>
      </c>
      <c r="AF248" s="30">
        <f>IFERROR(__xludf.DUMMYFUNCTION("""COMPUTED_VALUE"""),1.0)</f>
        <v>1</v>
      </c>
      <c r="AG248" s="30">
        <f>IFERROR(__xludf.DUMMYFUNCTION("""COMPUTED_VALUE"""),3.0)</f>
        <v>3</v>
      </c>
      <c r="AH248" s="30">
        <f>IFERROR(__xludf.DUMMYFUNCTION("""COMPUTED_VALUE"""),0.0)</f>
        <v>0</v>
      </c>
      <c r="AI248" s="34">
        <f>IFERROR(__xludf.DUMMYFUNCTION("""COMPUTED_VALUE"""),0.0)</f>
        <v>0</v>
      </c>
      <c r="AJ248" s="35">
        <f>IFERROR(__xludf.DUMMYFUNCTION("""COMPUTED_VALUE"""),0.0)</f>
        <v>0</v>
      </c>
      <c r="AK248" s="30">
        <f>IFERROR(__xludf.DUMMYFUNCTION("""COMPUTED_VALUE"""),0.0)</f>
        <v>0</v>
      </c>
      <c r="AL248" s="29">
        <f>IFERROR(__xludf.DUMMYFUNCTION("""COMPUTED_VALUE"""),0.0)</f>
        <v>0</v>
      </c>
      <c r="AM248" s="30">
        <f>IFERROR(__xludf.DUMMYFUNCTION("""COMPUTED_VALUE"""),0.0)</f>
        <v>0</v>
      </c>
      <c r="AN248" s="30">
        <f>IFERROR(__xludf.DUMMYFUNCTION("""COMPUTED_VALUE"""),0.0)</f>
        <v>0</v>
      </c>
      <c r="AO248" s="32">
        <f>IFERROR(__xludf.DUMMYFUNCTION("""COMPUTED_VALUE"""),0.0)</f>
        <v>0</v>
      </c>
      <c r="AP248" s="35">
        <f>IFERROR(__xludf.DUMMYFUNCTION("""COMPUTED_VALUE"""),0.0)</f>
        <v>0</v>
      </c>
      <c r="AQ248" s="35">
        <f>IFERROR(__xludf.DUMMYFUNCTION("""COMPUTED_VALUE"""),0.0)</f>
        <v>0</v>
      </c>
      <c r="AR248" s="30">
        <f>IFERROR(__xludf.DUMMYFUNCTION("""COMPUTED_VALUE"""),0.0)</f>
        <v>0</v>
      </c>
      <c r="AS248" s="29">
        <f>IFERROR(__xludf.DUMMYFUNCTION("""COMPUTED_VALUE"""),0.0)</f>
        <v>0</v>
      </c>
      <c r="AT248" s="29">
        <f>IFERROR(__xludf.DUMMYFUNCTION("""COMPUTED_VALUE"""),0.0)</f>
        <v>0</v>
      </c>
    </row>
    <row r="249">
      <c r="A249" s="33" t="str">
        <f>IFERROR(__xludf.DUMMYFUNCTION("""COMPUTED_VALUE"""),"Линова Елена")</f>
        <v>Линова Елена</v>
      </c>
      <c r="B249" s="29">
        <f>IFERROR(__xludf.DUMMYFUNCTION("""COMPUTED_VALUE"""),115.0)</f>
        <v>115</v>
      </c>
      <c r="C249" s="30">
        <f>IFERROR(__xludf.DUMMYFUNCTION("""COMPUTED_VALUE"""),26.0)</f>
        <v>26</v>
      </c>
      <c r="D249" s="30">
        <f>IFERROR(__xludf.DUMMYFUNCTION("""COMPUTED_VALUE"""),21.0)</f>
        <v>21</v>
      </c>
      <c r="E249" s="30">
        <f>IFERROR(__xludf.DUMMYFUNCTION("""COMPUTED_VALUE"""),20.0)</f>
        <v>20</v>
      </c>
      <c r="F249" s="29">
        <f>IFERROR(__xludf.DUMMYFUNCTION("""COMPUTED_VALUE"""),48.0)</f>
        <v>48</v>
      </c>
      <c r="G249" s="30">
        <f>IFERROR(__xludf.DUMMYFUNCTION("""COMPUTED_VALUE"""),22.0)</f>
        <v>22</v>
      </c>
      <c r="H249" s="30">
        <f>IFERROR(__xludf.DUMMYFUNCTION("""COMPUTED_VALUE"""),4.0)</f>
        <v>4</v>
      </c>
      <c r="I249" s="30">
        <f>IFERROR(__xludf.DUMMYFUNCTION("""COMPUTED_VALUE"""),12.0)</f>
        <v>12</v>
      </c>
      <c r="J249" s="30">
        <f>IFERROR(__xludf.DUMMYFUNCTION("""COMPUTED_VALUE"""),9.0)</f>
        <v>9</v>
      </c>
      <c r="K249" s="30">
        <f>IFERROR(__xludf.DUMMYFUNCTION("""COMPUTED_VALUE"""),5.0)</f>
        <v>5</v>
      </c>
      <c r="L249" s="30">
        <f>IFERROR(__xludf.DUMMYFUNCTION("""COMPUTED_VALUE"""),10.0)</f>
        <v>10</v>
      </c>
      <c r="M249" s="30">
        <f>IFERROR(__xludf.DUMMYFUNCTION("""COMPUTED_VALUE"""),5.0)</f>
        <v>5</v>
      </c>
      <c r="N249" s="30">
        <f>IFERROR(__xludf.DUMMYFUNCTION("""COMPUTED_VALUE"""),10.0)</f>
        <v>10</v>
      </c>
      <c r="O249" s="30">
        <f>IFERROR(__xludf.DUMMYFUNCTION("""COMPUTED_VALUE"""),0.0)</f>
        <v>0</v>
      </c>
      <c r="P249" s="29">
        <f>IFERROR(__xludf.DUMMYFUNCTION("""COMPUTED_VALUE"""),38.0)</f>
        <v>38</v>
      </c>
      <c r="Q249" s="30">
        <f>IFERROR(__xludf.DUMMYFUNCTION("""COMPUTED_VALUE"""),10.0)</f>
        <v>10</v>
      </c>
      <c r="R249" s="30">
        <f>IFERROR(__xludf.DUMMYFUNCTION("""COMPUTED_VALUE"""),10.0)</f>
        <v>10</v>
      </c>
      <c r="S249" s="30">
        <f>IFERROR(__xludf.DUMMYFUNCTION("""COMPUTED_VALUE"""),2.0)</f>
        <v>2</v>
      </c>
      <c r="T249" s="31">
        <f>IFERROR(__xludf.DUMMYFUNCTION("""COMPUTED_VALUE"""),2.0)</f>
        <v>2</v>
      </c>
      <c r="U249" s="29">
        <f>IFERROR(__xludf.DUMMYFUNCTION("""COMPUTED_VALUE"""),2.0)</f>
        <v>2</v>
      </c>
      <c r="V249" s="30">
        <f>IFERROR(__xludf.DUMMYFUNCTION("""COMPUTED_VALUE"""),10.0)</f>
        <v>10</v>
      </c>
      <c r="W249" s="29">
        <f>IFERROR(__xludf.DUMMYFUNCTION("""COMPUTED_VALUE"""),2.0)</f>
        <v>2</v>
      </c>
      <c r="X249" s="30">
        <f>IFERROR(__xludf.DUMMYFUNCTION("""COMPUTED_VALUE"""),2.0)</f>
        <v>2</v>
      </c>
      <c r="Y249" s="30">
        <f>IFERROR(__xludf.DUMMYFUNCTION("""COMPUTED_VALUE"""),3.0)</f>
        <v>3</v>
      </c>
      <c r="Z249" s="35">
        <f>IFERROR(__xludf.DUMMYFUNCTION("""COMPUTED_VALUE"""),0.0)</f>
        <v>0</v>
      </c>
      <c r="AA249" s="30">
        <f>IFERROR(__xludf.DUMMYFUNCTION("""COMPUTED_VALUE"""),2.0)</f>
        <v>2</v>
      </c>
      <c r="AB249" s="30">
        <f>IFERROR(__xludf.DUMMYFUNCTION("""COMPUTED_VALUE"""),2.0)</f>
        <v>2</v>
      </c>
      <c r="AC249" s="34">
        <f>IFERROR(__xludf.DUMMYFUNCTION("""COMPUTED_VALUE"""),5.0)</f>
        <v>5</v>
      </c>
      <c r="AD249" s="29">
        <f>IFERROR(__xludf.DUMMYFUNCTION("""COMPUTED_VALUE"""),0.0)</f>
        <v>0</v>
      </c>
      <c r="AE249" s="35">
        <f>IFERROR(__xludf.DUMMYFUNCTION("""COMPUTED_VALUE"""),5.0)</f>
        <v>5</v>
      </c>
      <c r="AF249" s="30">
        <f>IFERROR(__xludf.DUMMYFUNCTION("""COMPUTED_VALUE"""),2.0)</f>
        <v>2</v>
      </c>
      <c r="AG249" s="30">
        <f>IFERROR(__xludf.DUMMYFUNCTION("""COMPUTED_VALUE"""),3.0)</f>
        <v>3</v>
      </c>
      <c r="AH249" s="30">
        <f>IFERROR(__xludf.DUMMYFUNCTION("""COMPUTED_VALUE"""),0.0)</f>
        <v>0</v>
      </c>
      <c r="AI249" s="34">
        <f>IFERROR(__xludf.DUMMYFUNCTION("""COMPUTED_VALUE"""),5.0)</f>
        <v>5</v>
      </c>
      <c r="AJ249" s="35">
        <f>IFERROR(__xludf.DUMMYFUNCTION("""COMPUTED_VALUE"""),0.0)</f>
        <v>0</v>
      </c>
      <c r="AK249" s="30">
        <f>IFERROR(__xludf.DUMMYFUNCTION("""COMPUTED_VALUE"""),0.0)</f>
        <v>0</v>
      </c>
      <c r="AL249" s="29">
        <f>IFERROR(__xludf.DUMMYFUNCTION("""COMPUTED_VALUE"""),0.0)</f>
        <v>0</v>
      </c>
      <c r="AM249" s="30">
        <f>IFERROR(__xludf.DUMMYFUNCTION("""COMPUTED_VALUE"""),10.0)</f>
        <v>10</v>
      </c>
      <c r="AN249" s="30">
        <f>IFERROR(__xludf.DUMMYFUNCTION("""COMPUTED_VALUE"""),0.0)</f>
        <v>0</v>
      </c>
      <c r="AO249" s="32">
        <f>IFERROR(__xludf.DUMMYFUNCTION("""COMPUTED_VALUE"""),0.0)</f>
        <v>0</v>
      </c>
      <c r="AP249" s="35">
        <f>IFERROR(__xludf.DUMMYFUNCTION("""COMPUTED_VALUE"""),5.0)</f>
        <v>5</v>
      </c>
      <c r="AQ249" s="35">
        <f>IFERROR(__xludf.DUMMYFUNCTION("""COMPUTED_VALUE"""),33.0)</f>
        <v>33</v>
      </c>
      <c r="AR249" s="30">
        <f>IFERROR(__xludf.DUMMYFUNCTION("""COMPUTED_VALUE"""),0.0)</f>
        <v>0</v>
      </c>
      <c r="AS249" s="29">
        <f>IFERROR(__xludf.DUMMYFUNCTION("""COMPUTED_VALUE"""),0.0)</f>
        <v>0</v>
      </c>
      <c r="AT249" s="29">
        <f>IFERROR(__xludf.DUMMYFUNCTION("""COMPUTED_VALUE"""),0.0)</f>
        <v>0</v>
      </c>
    </row>
    <row r="250">
      <c r="A250" s="33" t="str">
        <f>IFERROR(__xludf.DUMMYFUNCTION("""COMPUTED_VALUE"""),"Исламова Алина")</f>
        <v>Исламова Алина</v>
      </c>
      <c r="B250" s="29">
        <f>IFERROR(__xludf.DUMMYFUNCTION("""COMPUTED_VALUE"""),125.0)</f>
        <v>125</v>
      </c>
      <c r="C250" s="30">
        <f>IFERROR(__xludf.DUMMYFUNCTION("""COMPUTED_VALUE"""),24.0)</f>
        <v>24</v>
      </c>
      <c r="D250" s="30">
        <f>IFERROR(__xludf.DUMMYFUNCTION("""COMPUTED_VALUE"""),19.0)</f>
        <v>19</v>
      </c>
      <c r="E250" s="30">
        <f>IFERROR(__xludf.DUMMYFUNCTION("""COMPUTED_VALUE"""),36.0)</f>
        <v>36</v>
      </c>
      <c r="F250" s="29">
        <f>IFERROR(__xludf.DUMMYFUNCTION("""COMPUTED_VALUE"""),46.0)</f>
        <v>46</v>
      </c>
      <c r="G250" s="30">
        <f>IFERROR(__xludf.DUMMYFUNCTION("""COMPUTED_VALUE"""),20.0)</f>
        <v>20</v>
      </c>
      <c r="H250" s="30">
        <f>IFERROR(__xludf.DUMMYFUNCTION("""COMPUTED_VALUE"""),4.0)</f>
        <v>4</v>
      </c>
      <c r="I250" s="30">
        <f>IFERROR(__xludf.DUMMYFUNCTION("""COMPUTED_VALUE"""),10.0)</f>
        <v>10</v>
      </c>
      <c r="J250" s="30">
        <f>IFERROR(__xludf.DUMMYFUNCTION("""COMPUTED_VALUE"""),9.0)</f>
        <v>9</v>
      </c>
      <c r="K250" s="30">
        <f>IFERROR(__xludf.DUMMYFUNCTION("""COMPUTED_VALUE"""),7.0)</f>
        <v>7</v>
      </c>
      <c r="L250" s="30">
        <f>IFERROR(__xludf.DUMMYFUNCTION("""COMPUTED_VALUE"""),12.0)</f>
        <v>12</v>
      </c>
      <c r="M250" s="30">
        <f>IFERROR(__xludf.DUMMYFUNCTION("""COMPUTED_VALUE"""),17.0)</f>
        <v>17</v>
      </c>
      <c r="N250" s="30">
        <f>IFERROR(__xludf.DUMMYFUNCTION("""COMPUTED_VALUE"""),12.0)</f>
        <v>12</v>
      </c>
      <c r="O250" s="30">
        <f>IFERROR(__xludf.DUMMYFUNCTION("""COMPUTED_VALUE"""),2.0)</f>
        <v>2</v>
      </c>
      <c r="P250" s="29">
        <f>IFERROR(__xludf.DUMMYFUNCTION("""COMPUTED_VALUE"""),32.0)</f>
        <v>32</v>
      </c>
      <c r="Q250" s="30">
        <f>IFERROR(__xludf.DUMMYFUNCTION("""COMPUTED_VALUE"""),10.0)</f>
        <v>10</v>
      </c>
      <c r="R250" s="30">
        <f>IFERROR(__xludf.DUMMYFUNCTION("""COMPUTED_VALUE"""),10.0)</f>
        <v>10</v>
      </c>
      <c r="S250" s="30">
        <f>IFERROR(__xludf.DUMMYFUNCTION("""COMPUTED_VALUE"""),0.0)</f>
        <v>0</v>
      </c>
      <c r="T250" s="31">
        <f>IFERROR(__xludf.DUMMYFUNCTION("""COMPUTED_VALUE"""),2.0)</f>
        <v>2</v>
      </c>
      <c r="U250" s="29">
        <f>IFERROR(__xludf.DUMMYFUNCTION("""COMPUTED_VALUE"""),2.0)</f>
        <v>2</v>
      </c>
      <c r="V250" s="30">
        <f>IFERROR(__xludf.DUMMYFUNCTION("""COMPUTED_VALUE"""),10.0)</f>
        <v>10</v>
      </c>
      <c r="W250" s="29">
        <f>IFERROR(__xludf.DUMMYFUNCTION("""COMPUTED_VALUE"""),0.0)</f>
        <v>0</v>
      </c>
      <c r="X250" s="30">
        <f>IFERROR(__xludf.DUMMYFUNCTION("""COMPUTED_VALUE"""),2.0)</f>
        <v>2</v>
      </c>
      <c r="Y250" s="30">
        <f>IFERROR(__xludf.DUMMYFUNCTION("""COMPUTED_VALUE"""),3.0)</f>
        <v>3</v>
      </c>
      <c r="Z250" s="35">
        <f>IFERROR(__xludf.DUMMYFUNCTION("""COMPUTED_VALUE"""),0.0)</f>
        <v>0</v>
      </c>
      <c r="AA250" s="30">
        <f>IFERROR(__xludf.DUMMYFUNCTION("""COMPUTED_VALUE"""),2.0)</f>
        <v>2</v>
      </c>
      <c r="AB250" s="30">
        <f>IFERROR(__xludf.DUMMYFUNCTION("""COMPUTED_VALUE"""),2.0)</f>
        <v>2</v>
      </c>
      <c r="AC250" s="34">
        <f>IFERROR(__xludf.DUMMYFUNCTION("""COMPUTED_VALUE"""),5.0)</f>
        <v>5</v>
      </c>
      <c r="AD250" s="29">
        <f>IFERROR(__xludf.DUMMYFUNCTION("""COMPUTED_VALUE"""),2.0)</f>
        <v>2</v>
      </c>
      <c r="AE250" s="35">
        <f>IFERROR(__xludf.DUMMYFUNCTION("""COMPUTED_VALUE"""),5.0)</f>
        <v>5</v>
      </c>
      <c r="AF250" s="30">
        <f>IFERROR(__xludf.DUMMYFUNCTION("""COMPUTED_VALUE"""),2.0)</f>
        <v>2</v>
      </c>
      <c r="AG250" s="30">
        <f>IFERROR(__xludf.DUMMYFUNCTION("""COMPUTED_VALUE"""),3.0)</f>
        <v>3</v>
      </c>
      <c r="AH250" s="30">
        <f>IFERROR(__xludf.DUMMYFUNCTION("""COMPUTED_VALUE"""),2.0)</f>
        <v>2</v>
      </c>
      <c r="AI250" s="34">
        <f>IFERROR(__xludf.DUMMYFUNCTION("""COMPUTED_VALUE"""),5.0)</f>
        <v>5</v>
      </c>
      <c r="AJ250" s="35">
        <f>IFERROR(__xludf.DUMMYFUNCTION("""COMPUTED_VALUE"""),8.0)</f>
        <v>8</v>
      </c>
      <c r="AK250" s="30">
        <f>IFERROR(__xludf.DUMMYFUNCTION("""COMPUTED_VALUE"""),2.0)</f>
        <v>2</v>
      </c>
      <c r="AL250" s="29">
        <f>IFERROR(__xludf.DUMMYFUNCTION("""COMPUTED_VALUE"""),2.0)</f>
        <v>2</v>
      </c>
      <c r="AM250" s="30">
        <f>IFERROR(__xludf.DUMMYFUNCTION("""COMPUTED_VALUE"""),10.0)</f>
        <v>10</v>
      </c>
      <c r="AN250" s="30">
        <f>IFERROR(__xludf.DUMMYFUNCTION("""COMPUTED_VALUE"""),2.0)</f>
        <v>2</v>
      </c>
      <c r="AO250" s="32">
        <f>IFERROR(__xludf.DUMMYFUNCTION("""COMPUTED_VALUE"""),2.0)</f>
        <v>2</v>
      </c>
      <c r="AP250" s="35">
        <f>IFERROR(__xludf.DUMMYFUNCTION("""COMPUTED_VALUE"""),0.0)</f>
        <v>0</v>
      </c>
      <c r="AQ250" s="35">
        <f>IFERROR(__xludf.DUMMYFUNCTION("""COMPUTED_VALUE"""),28.0)</f>
        <v>28</v>
      </c>
      <c r="AR250" s="30">
        <f>IFERROR(__xludf.DUMMYFUNCTION("""COMPUTED_VALUE"""),2.0)</f>
        <v>2</v>
      </c>
      <c r="AS250" s="29">
        <f>IFERROR(__xludf.DUMMYFUNCTION("""COMPUTED_VALUE"""),2.0)</f>
        <v>2</v>
      </c>
      <c r="AT250" s="29">
        <f>IFERROR(__xludf.DUMMYFUNCTION("""COMPUTED_VALUE"""),0.0)</f>
        <v>0</v>
      </c>
    </row>
    <row r="251">
      <c r="A251" s="33" t="str">
        <f>IFERROR(__xludf.DUMMYFUNCTION("""COMPUTED_VALUE"""),"Зидиров Александр")</f>
        <v>Зидиров Александр</v>
      </c>
      <c r="B251" s="29">
        <f>IFERROR(__xludf.DUMMYFUNCTION("""COMPUTED_VALUE"""),123.0)</f>
        <v>123</v>
      </c>
      <c r="C251" s="30">
        <f>IFERROR(__xludf.DUMMYFUNCTION("""COMPUTED_VALUE"""),26.0)</f>
        <v>26</v>
      </c>
      <c r="D251" s="30">
        <f>IFERROR(__xludf.DUMMYFUNCTION("""COMPUTED_VALUE"""),19.0)</f>
        <v>19</v>
      </c>
      <c r="E251" s="30">
        <f>IFERROR(__xludf.DUMMYFUNCTION("""COMPUTED_VALUE"""),30.0)</f>
        <v>30</v>
      </c>
      <c r="F251" s="29">
        <f>IFERROR(__xludf.DUMMYFUNCTION("""COMPUTED_VALUE"""),48.0)</f>
        <v>48</v>
      </c>
      <c r="G251" s="30">
        <f>IFERROR(__xludf.DUMMYFUNCTION("""COMPUTED_VALUE"""),22.0)</f>
        <v>22</v>
      </c>
      <c r="H251" s="30">
        <f>IFERROR(__xludf.DUMMYFUNCTION("""COMPUTED_VALUE"""),4.0)</f>
        <v>4</v>
      </c>
      <c r="I251" s="30">
        <f>IFERROR(__xludf.DUMMYFUNCTION("""COMPUTED_VALUE"""),12.0)</f>
        <v>12</v>
      </c>
      <c r="J251" s="30">
        <f>IFERROR(__xludf.DUMMYFUNCTION("""COMPUTED_VALUE"""),7.0)</f>
        <v>7</v>
      </c>
      <c r="K251" s="30">
        <f>IFERROR(__xludf.DUMMYFUNCTION("""COMPUTED_VALUE"""),7.0)</f>
        <v>7</v>
      </c>
      <c r="L251" s="30">
        <f>IFERROR(__xludf.DUMMYFUNCTION("""COMPUTED_VALUE"""),7.0)</f>
        <v>7</v>
      </c>
      <c r="M251" s="30">
        <f>IFERROR(__xludf.DUMMYFUNCTION("""COMPUTED_VALUE"""),16.0)</f>
        <v>16</v>
      </c>
      <c r="N251" s="30">
        <f>IFERROR(__xludf.DUMMYFUNCTION("""COMPUTED_VALUE"""),12.0)</f>
        <v>12</v>
      </c>
      <c r="O251" s="30">
        <f>IFERROR(__xludf.DUMMYFUNCTION("""COMPUTED_VALUE"""),2.0)</f>
        <v>2</v>
      </c>
      <c r="P251" s="29">
        <f>IFERROR(__xludf.DUMMYFUNCTION("""COMPUTED_VALUE"""),34.0)</f>
        <v>34</v>
      </c>
      <c r="Q251" s="30">
        <f>IFERROR(__xludf.DUMMYFUNCTION("""COMPUTED_VALUE"""),10.0)</f>
        <v>10</v>
      </c>
      <c r="R251" s="30">
        <f>IFERROR(__xludf.DUMMYFUNCTION("""COMPUTED_VALUE"""),10.0)</f>
        <v>10</v>
      </c>
      <c r="S251" s="30">
        <f>IFERROR(__xludf.DUMMYFUNCTION("""COMPUTED_VALUE"""),2.0)</f>
        <v>2</v>
      </c>
      <c r="T251" s="31">
        <f>IFERROR(__xludf.DUMMYFUNCTION("""COMPUTED_VALUE"""),2.0)</f>
        <v>2</v>
      </c>
      <c r="U251" s="29">
        <f>IFERROR(__xludf.DUMMYFUNCTION("""COMPUTED_VALUE"""),2.0)</f>
        <v>2</v>
      </c>
      <c r="V251" s="30">
        <f>IFERROR(__xludf.DUMMYFUNCTION("""COMPUTED_VALUE"""),10.0)</f>
        <v>10</v>
      </c>
      <c r="W251" s="29">
        <f>IFERROR(__xludf.DUMMYFUNCTION("""COMPUTED_VALUE"""),2.0)</f>
        <v>2</v>
      </c>
      <c r="X251" s="30">
        <f>IFERROR(__xludf.DUMMYFUNCTION("""COMPUTED_VALUE"""),2.0)</f>
        <v>2</v>
      </c>
      <c r="Y251" s="30">
        <f>IFERROR(__xludf.DUMMYFUNCTION("""COMPUTED_VALUE"""),0.0)</f>
        <v>0</v>
      </c>
      <c r="Z251" s="35">
        <f>IFERROR(__xludf.DUMMYFUNCTION("""COMPUTED_VALUE"""),1.0)</f>
        <v>1</v>
      </c>
      <c r="AA251" s="30">
        <f>IFERROR(__xludf.DUMMYFUNCTION("""COMPUTED_VALUE"""),2.0)</f>
        <v>2</v>
      </c>
      <c r="AB251" s="30">
        <f>IFERROR(__xludf.DUMMYFUNCTION("""COMPUTED_VALUE"""),2.0)</f>
        <v>2</v>
      </c>
      <c r="AC251" s="34">
        <f>IFERROR(__xludf.DUMMYFUNCTION("""COMPUTED_VALUE"""),5.0)</f>
        <v>5</v>
      </c>
      <c r="AD251" s="29">
        <f>IFERROR(__xludf.DUMMYFUNCTION("""COMPUTED_VALUE"""),2.0)</f>
        <v>2</v>
      </c>
      <c r="AE251" s="35">
        <f>IFERROR(__xludf.DUMMYFUNCTION("""COMPUTED_VALUE"""),5.0)</f>
        <v>5</v>
      </c>
      <c r="AF251" s="30">
        <f>IFERROR(__xludf.DUMMYFUNCTION("""COMPUTED_VALUE"""),0.0)</f>
        <v>0</v>
      </c>
      <c r="AG251" s="30">
        <f>IFERROR(__xludf.DUMMYFUNCTION("""COMPUTED_VALUE"""),0.0)</f>
        <v>0</v>
      </c>
      <c r="AH251" s="30">
        <f>IFERROR(__xludf.DUMMYFUNCTION("""COMPUTED_VALUE"""),2.0)</f>
        <v>2</v>
      </c>
      <c r="AI251" s="34">
        <f>IFERROR(__xludf.DUMMYFUNCTION("""COMPUTED_VALUE"""),5.0)</f>
        <v>5</v>
      </c>
      <c r="AJ251" s="35">
        <f>IFERROR(__xludf.DUMMYFUNCTION("""COMPUTED_VALUE"""),7.0)</f>
        <v>7</v>
      </c>
      <c r="AK251" s="30">
        <f>IFERROR(__xludf.DUMMYFUNCTION("""COMPUTED_VALUE"""),2.0)</f>
        <v>2</v>
      </c>
      <c r="AL251" s="29">
        <f>IFERROR(__xludf.DUMMYFUNCTION("""COMPUTED_VALUE"""),2.0)</f>
        <v>2</v>
      </c>
      <c r="AM251" s="30">
        <f>IFERROR(__xludf.DUMMYFUNCTION("""COMPUTED_VALUE"""),10.0)</f>
        <v>10</v>
      </c>
      <c r="AN251" s="30">
        <f>IFERROR(__xludf.DUMMYFUNCTION("""COMPUTED_VALUE"""),2.0)</f>
        <v>2</v>
      </c>
      <c r="AO251" s="32">
        <f>IFERROR(__xludf.DUMMYFUNCTION("""COMPUTED_VALUE"""),2.0)</f>
        <v>2</v>
      </c>
      <c r="AP251" s="35">
        <f>IFERROR(__xludf.DUMMYFUNCTION("""COMPUTED_VALUE"""),5.0)</f>
        <v>5</v>
      </c>
      <c r="AQ251" s="35">
        <f>IFERROR(__xludf.DUMMYFUNCTION("""COMPUTED_VALUE"""),25.0)</f>
        <v>25</v>
      </c>
      <c r="AR251" s="30">
        <f>IFERROR(__xludf.DUMMYFUNCTION("""COMPUTED_VALUE"""),2.0)</f>
        <v>2</v>
      </c>
      <c r="AS251" s="29">
        <f>IFERROR(__xludf.DUMMYFUNCTION("""COMPUTED_VALUE"""),2.0)</f>
        <v>2</v>
      </c>
      <c r="AT251" s="29">
        <f>IFERROR(__xludf.DUMMYFUNCTION("""COMPUTED_VALUE"""),0.0)</f>
        <v>0</v>
      </c>
    </row>
    <row r="252">
      <c r="A252" s="33" t="str">
        <f>IFERROR(__xludf.DUMMYFUNCTION("""COMPUTED_VALUE"""),"Емельяненко Екатерина")</f>
        <v>Емельяненко Екатерина</v>
      </c>
      <c r="B252" s="29">
        <f>IFERROR(__xludf.DUMMYFUNCTION("""COMPUTED_VALUE"""),52.0)</f>
        <v>52</v>
      </c>
      <c r="C252" s="30">
        <f>IFERROR(__xludf.DUMMYFUNCTION("""COMPUTED_VALUE"""),10.0)</f>
        <v>10</v>
      </c>
      <c r="D252" s="30">
        <f>IFERROR(__xludf.DUMMYFUNCTION("""COMPUTED_VALUE"""),12.0)</f>
        <v>12</v>
      </c>
      <c r="E252" s="30">
        <f>IFERROR(__xludf.DUMMYFUNCTION("""COMPUTED_VALUE"""),15.0)</f>
        <v>15</v>
      </c>
      <c r="F252" s="29">
        <f>IFERROR(__xludf.DUMMYFUNCTION("""COMPUTED_VALUE"""),15.0)</f>
        <v>15</v>
      </c>
      <c r="G252" s="30">
        <f>IFERROR(__xludf.DUMMYFUNCTION("""COMPUTED_VALUE"""),10.0)</f>
        <v>10</v>
      </c>
      <c r="H252" s="30">
        <f>IFERROR(__xludf.DUMMYFUNCTION("""COMPUTED_VALUE"""),0.0)</f>
        <v>0</v>
      </c>
      <c r="I252" s="30">
        <f>IFERROR(__xludf.DUMMYFUNCTION("""COMPUTED_VALUE"""),10.0)</f>
        <v>10</v>
      </c>
      <c r="J252" s="30">
        <f>IFERROR(__xludf.DUMMYFUNCTION("""COMPUTED_VALUE"""),2.0)</f>
        <v>2</v>
      </c>
      <c r="K252" s="30">
        <f>IFERROR(__xludf.DUMMYFUNCTION("""COMPUTED_VALUE"""),5.0)</f>
        <v>5</v>
      </c>
      <c r="L252" s="30">
        <f>IFERROR(__xludf.DUMMYFUNCTION("""COMPUTED_VALUE"""),5.0)</f>
        <v>5</v>
      </c>
      <c r="M252" s="30">
        <f>IFERROR(__xludf.DUMMYFUNCTION("""COMPUTED_VALUE"""),5.0)</f>
        <v>5</v>
      </c>
      <c r="N252" s="30">
        <f>IFERROR(__xludf.DUMMYFUNCTION("""COMPUTED_VALUE"""),10.0)</f>
        <v>10</v>
      </c>
      <c r="O252" s="30">
        <f>IFERROR(__xludf.DUMMYFUNCTION("""COMPUTED_VALUE"""),0.0)</f>
        <v>0</v>
      </c>
      <c r="P252" s="29">
        <f>IFERROR(__xludf.DUMMYFUNCTION("""COMPUTED_VALUE"""),5.0)</f>
        <v>5</v>
      </c>
      <c r="Q252" s="30">
        <f>IFERROR(__xludf.DUMMYFUNCTION("""COMPUTED_VALUE"""),10.0)</f>
        <v>10</v>
      </c>
      <c r="R252" s="30">
        <f>IFERROR(__xludf.DUMMYFUNCTION("""COMPUTED_VALUE"""),0.0)</f>
        <v>0</v>
      </c>
      <c r="S252" s="30">
        <f>IFERROR(__xludf.DUMMYFUNCTION("""COMPUTED_VALUE"""),0.0)</f>
        <v>0</v>
      </c>
      <c r="T252" s="31">
        <f>IFERROR(__xludf.DUMMYFUNCTION("""COMPUTED_VALUE"""),0.0)</f>
        <v>0</v>
      </c>
      <c r="U252" s="29">
        <f>IFERROR(__xludf.DUMMYFUNCTION("""COMPUTED_VALUE"""),0.0)</f>
        <v>0</v>
      </c>
      <c r="V252" s="30">
        <f>IFERROR(__xludf.DUMMYFUNCTION("""COMPUTED_VALUE"""),10.0)</f>
        <v>10</v>
      </c>
      <c r="W252" s="29">
        <f>IFERROR(__xludf.DUMMYFUNCTION("""COMPUTED_VALUE"""),0.0)</f>
        <v>0</v>
      </c>
      <c r="X252" s="30">
        <f>IFERROR(__xludf.DUMMYFUNCTION("""COMPUTED_VALUE"""),2.0)</f>
        <v>2</v>
      </c>
      <c r="Y252" s="30">
        <f>IFERROR(__xludf.DUMMYFUNCTION("""COMPUTED_VALUE"""),0.0)</f>
        <v>0</v>
      </c>
      <c r="Z252" s="35">
        <f>IFERROR(__xludf.DUMMYFUNCTION("""COMPUTED_VALUE"""),0.0)</f>
        <v>0</v>
      </c>
      <c r="AA252" s="30">
        <f>IFERROR(__xludf.DUMMYFUNCTION("""COMPUTED_VALUE"""),0.0)</f>
        <v>0</v>
      </c>
      <c r="AB252" s="30">
        <f>IFERROR(__xludf.DUMMYFUNCTION("""COMPUTED_VALUE"""),0.0)</f>
        <v>0</v>
      </c>
      <c r="AC252" s="34">
        <f>IFERROR(__xludf.DUMMYFUNCTION("""COMPUTED_VALUE"""),5.0)</f>
        <v>5</v>
      </c>
      <c r="AD252" s="29">
        <f>IFERROR(__xludf.DUMMYFUNCTION("""COMPUTED_VALUE"""),0.0)</f>
        <v>0</v>
      </c>
      <c r="AE252" s="35">
        <f>IFERROR(__xludf.DUMMYFUNCTION("""COMPUTED_VALUE"""),0.0)</f>
        <v>0</v>
      </c>
      <c r="AF252" s="30">
        <f>IFERROR(__xludf.DUMMYFUNCTION("""COMPUTED_VALUE"""),2.0)</f>
        <v>2</v>
      </c>
      <c r="AG252" s="30">
        <f>IFERROR(__xludf.DUMMYFUNCTION("""COMPUTED_VALUE"""),3.0)</f>
        <v>3</v>
      </c>
      <c r="AH252" s="30">
        <f>IFERROR(__xludf.DUMMYFUNCTION("""COMPUTED_VALUE"""),0.0)</f>
        <v>0</v>
      </c>
      <c r="AI252" s="34">
        <f>IFERROR(__xludf.DUMMYFUNCTION("""COMPUTED_VALUE"""),5.0)</f>
        <v>5</v>
      </c>
      <c r="AJ252" s="35">
        <f>IFERROR(__xludf.DUMMYFUNCTION("""COMPUTED_VALUE"""),0.0)</f>
        <v>0</v>
      </c>
      <c r="AK252" s="30">
        <f>IFERROR(__xludf.DUMMYFUNCTION("""COMPUTED_VALUE"""),0.0)</f>
        <v>0</v>
      </c>
      <c r="AL252" s="29">
        <f>IFERROR(__xludf.DUMMYFUNCTION("""COMPUTED_VALUE"""),0.0)</f>
        <v>0</v>
      </c>
      <c r="AM252" s="30">
        <f>IFERROR(__xludf.DUMMYFUNCTION("""COMPUTED_VALUE"""),10.0)</f>
        <v>10</v>
      </c>
      <c r="AN252" s="30">
        <f>IFERROR(__xludf.DUMMYFUNCTION("""COMPUTED_VALUE"""),0.0)</f>
        <v>0</v>
      </c>
      <c r="AO252" s="32">
        <f>IFERROR(__xludf.DUMMYFUNCTION("""COMPUTED_VALUE"""),0.0)</f>
        <v>0</v>
      </c>
      <c r="AP252" s="35">
        <f>IFERROR(__xludf.DUMMYFUNCTION("""COMPUTED_VALUE"""),5.0)</f>
        <v>5</v>
      </c>
      <c r="AQ252" s="35">
        <f>IFERROR(__xludf.DUMMYFUNCTION("""COMPUTED_VALUE"""),0.0)</f>
        <v>0</v>
      </c>
      <c r="AR252" s="30">
        <f>IFERROR(__xludf.DUMMYFUNCTION("""COMPUTED_VALUE"""),0.0)</f>
        <v>0</v>
      </c>
      <c r="AS252" s="29">
        <f>IFERROR(__xludf.DUMMYFUNCTION("""COMPUTED_VALUE"""),0.0)</f>
        <v>0</v>
      </c>
      <c r="AT252" s="29">
        <f>IFERROR(__xludf.DUMMYFUNCTION("""COMPUTED_VALUE"""),0.0)</f>
        <v>0</v>
      </c>
    </row>
    <row r="253">
      <c r="A253" s="33" t="str">
        <f>IFERROR(__xludf.DUMMYFUNCTION("""COMPUTED_VALUE"""),"Наталич Юлия")</f>
        <v>Наталич Юлия</v>
      </c>
      <c r="B253" s="29">
        <f>IFERROR(__xludf.DUMMYFUNCTION("""COMPUTED_VALUE"""),113.0)</f>
        <v>113</v>
      </c>
      <c r="C253" s="30">
        <f>IFERROR(__xludf.DUMMYFUNCTION("""COMPUTED_VALUE"""),26.0)</f>
        <v>26</v>
      </c>
      <c r="D253" s="30">
        <f>IFERROR(__xludf.DUMMYFUNCTION("""COMPUTED_VALUE"""),23.0)</f>
        <v>23</v>
      </c>
      <c r="E253" s="30">
        <f>IFERROR(__xludf.DUMMYFUNCTION("""COMPUTED_VALUE"""),32.0)</f>
        <v>32</v>
      </c>
      <c r="F253" s="29">
        <f>IFERROR(__xludf.DUMMYFUNCTION("""COMPUTED_VALUE"""),32.0)</f>
        <v>32</v>
      </c>
      <c r="G253" s="30">
        <f>IFERROR(__xludf.DUMMYFUNCTION("""COMPUTED_VALUE"""),22.0)</f>
        <v>22</v>
      </c>
      <c r="H253" s="30">
        <f>IFERROR(__xludf.DUMMYFUNCTION("""COMPUTED_VALUE"""),4.0)</f>
        <v>4</v>
      </c>
      <c r="I253" s="30">
        <f>IFERROR(__xludf.DUMMYFUNCTION("""COMPUTED_VALUE"""),12.0)</f>
        <v>12</v>
      </c>
      <c r="J253" s="30">
        <f>IFERROR(__xludf.DUMMYFUNCTION("""COMPUTED_VALUE"""),11.0)</f>
        <v>11</v>
      </c>
      <c r="K253" s="30">
        <f>IFERROR(__xludf.DUMMYFUNCTION("""COMPUTED_VALUE"""),7.0)</f>
        <v>7</v>
      </c>
      <c r="L253" s="30">
        <f>IFERROR(__xludf.DUMMYFUNCTION("""COMPUTED_VALUE"""),12.0)</f>
        <v>12</v>
      </c>
      <c r="M253" s="30">
        <f>IFERROR(__xludf.DUMMYFUNCTION("""COMPUTED_VALUE"""),13.0)</f>
        <v>13</v>
      </c>
      <c r="N253" s="30">
        <f>IFERROR(__xludf.DUMMYFUNCTION("""COMPUTED_VALUE"""),12.0)</f>
        <v>12</v>
      </c>
      <c r="O253" s="30">
        <f>IFERROR(__xludf.DUMMYFUNCTION("""COMPUTED_VALUE"""),2.0)</f>
        <v>2</v>
      </c>
      <c r="P253" s="29">
        <f>IFERROR(__xludf.DUMMYFUNCTION("""COMPUTED_VALUE"""),18.0)</f>
        <v>18</v>
      </c>
      <c r="Q253" s="30">
        <f>IFERROR(__xludf.DUMMYFUNCTION("""COMPUTED_VALUE"""),10.0)</f>
        <v>10</v>
      </c>
      <c r="R253" s="30">
        <f>IFERROR(__xludf.DUMMYFUNCTION("""COMPUTED_VALUE"""),10.0)</f>
        <v>10</v>
      </c>
      <c r="S253" s="30">
        <f>IFERROR(__xludf.DUMMYFUNCTION("""COMPUTED_VALUE"""),2.0)</f>
        <v>2</v>
      </c>
      <c r="T253" s="31">
        <f>IFERROR(__xludf.DUMMYFUNCTION("""COMPUTED_VALUE"""),2.0)</f>
        <v>2</v>
      </c>
      <c r="U253" s="29">
        <f>IFERROR(__xludf.DUMMYFUNCTION("""COMPUTED_VALUE"""),2.0)</f>
        <v>2</v>
      </c>
      <c r="V253" s="30">
        <f>IFERROR(__xludf.DUMMYFUNCTION("""COMPUTED_VALUE"""),10.0)</f>
        <v>10</v>
      </c>
      <c r="W253" s="29">
        <f>IFERROR(__xludf.DUMMYFUNCTION("""COMPUTED_VALUE"""),2.0)</f>
        <v>2</v>
      </c>
      <c r="X253" s="30">
        <f>IFERROR(__xludf.DUMMYFUNCTION("""COMPUTED_VALUE"""),2.0)</f>
        <v>2</v>
      </c>
      <c r="Y253" s="30">
        <f>IFERROR(__xludf.DUMMYFUNCTION("""COMPUTED_VALUE"""),2.0)</f>
        <v>2</v>
      </c>
      <c r="Z253" s="35">
        <f>IFERROR(__xludf.DUMMYFUNCTION("""COMPUTED_VALUE"""),3.0)</f>
        <v>3</v>
      </c>
      <c r="AA253" s="30">
        <f>IFERROR(__xludf.DUMMYFUNCTION("""COMPUTED_VALUE"""),2.0)</f>
        <v>2</v>
      </c>
      <c r="AB253" s="30">
        <f>IFERROR(__xludf.DUMMYFUNCTION("""COMPUTED_VALUE"""),2.0)</f>
        <v>2</v>
      </c>
      <c r="AC253" s="34">
        <f>IFERROR(__xludf.DUMMYFUNCTION("""COMPUTED_VALUE"""),5.0)</f>
        <v>5</v>
      </c>
      <c r="AD253" s="29">
        <f>IFERROR(__xludf.DUMMYFUNCTION("""COMPUTED_VALUE"""),2.0)</f>
        <v>2</v>
      </c>
      <c r="AE253" s="35">
        <f>IFERROR(__xludf.DUMMYFUNCTION("""COMPUTED_VALUE"""),5.0)</f>
        <v>5</v>
      </c>
      <c r="AF253" s="30">
        <f>IFERROR(__xludf.DUMMYFUNCTION("""COMPUTED_VALUE"""),2.0)</f>
        <v>2</v>
      </c>
      <c r="AG253" s="30">
        <f>IFERROR(__xludf.DUMMYFUNCTION("""COMPUTED_VALUE"""),3.0)</f>
        <v>3</v>
      </c>
      <c r="AH253" s="30">
        <f>IFERROR(__xludf.DUMMYFUNCTION("""COMPUTED_VALUE"""),2.0)</f>
        <v>2</v>
      </c>
      <c r="AI253" s="34">
        <f>IFERROR(__xludf.DUMMYFUNCTION("""COMPUTED_VALUE"""),5.0)</f>
        <v>5</v>
      </c>
      <c r="AJ253" s="35">
        <f>IFERROR(__xludf.DUMMYFUNCTION("""COMPUTED_VALUE"""),6.0)</f>
        <v>6</v>
      </c>
      <c r="AK253" s="30">
        <f>IFERROR(__xludf.DUMMYFUNCTION("""COMPUTED_VALUE"""),2.0)</f>
        <v>2</v>
      </c>
      <c r="AL253" s="29">
        <f>IFERROR(__xludf.DUMMYFUNCTION("""COMPUTED_VALUE"""),0.0)</f>
        <v>0</v>
      </c>
      <c r="AM253" s="30">
        <f>IFERROR(__xludf.DUMMYFUNCTION("""COMPUTED_VALUE"""),10.0)</f>
        <v>10</v>
      </c>
      <c r="AN253" s="30">
        <f>IFERROR(__xludf.DUMMYFUNCTION("""COMPUTED_VALUE"""),2.0)</f>
        <v>2</v>
      </c>
      <c r="AO253" s="32">
        <f>IFERROR(__xludf.DUMMYFUNCTION("""COMPUTED_VALUE"""),2.0)</f>
        <v>2</v>
      </c>
      <c r="AP253" s="35">
        <f>IFERROR(__xludf.DUMMYFUNCTION("""COMPUTED_VALUE"""),0.0)</f>
        <v>0</v>
      </c>
      <c r="AQ253" s="35">
        <f>IFERROR(__xludf.DUMMYFUNCTION("""COMPUTED_VALUE"""),14.0)</f>
        <v>14</v>
      </c>
      <c r="AR253" s="30">
        <f>IFERROR(__xludf.DUMMYFUNCTION("""COMPUTED_VALUE"""),2.0)</f>
        <v>2</v>
      </c>
      <c r="AS253" s="29">
        <f>IFERROR(__xludf.DUMMYFUNCTION("""COMPUTED_VALUE"""),2.0)</f>
        <v>2</v>
      </c>
      <c r="AT253" s="29">
        <f>IFERROR(__xludf.DUMMYFUNCTION("""COMPUTED_VALUE"""),0.0)</f>
        <v>0</v>
      </c>
    </row>
    <row r="254">
      <c r="A254" s="33" t="str">
        <f>IFERROR(__xludf.DUMMYFUNCTION("""COMPUTED_VALUE"""),"Утеева Оксана")</f>
        <v>Утеева Оксана</v>
      </c>
      <c r="B254" s="29">
        <f>IFERROR(__xludf.DUMMYFUNCTION("""COMPUTED_VALUE"""),108.0)</f>
        <v>108</v>
      </c>
      <c r="C254" s="30">
        <f>IFERROR(__xludf.DUMMYFUNCTION("""COMPUTED_VALUE"""),26.0)</f>
        <v>26</v>
      </c>
      <c r="D254" s="30">
        <f>IFERROR(__xludf.DUMMYFUNCTION("""COMPUTED_VALUE"""),15.0)</f>
        <v>15</v>
      </c>
      <c r="E254" s="30">
        <f>IFERROR(__xludf.DUMMYFUNCTION("""COMPUTED_VALUE"""),20.0)</f>
        <v>20</v>
      </c>
      <c r="F254" s="29">
        <f>IFERROR(__xludf.DUMMYFUNCTION("""COMPUTED_VALUE"""),47.0)</f>
        <v>47</v>
      </c>
      <c r="G254" s="30">
        <f>IFERROR(__xludf.DUMMYFUNCTION("""COMPUTED_VALUE"""),22.0)</f>
        <v>22</v>
      </c>
      <c r="H254" s="30">
        <f>IFERROR(__xludf.DUMMYFUNCTION("""COMPUTED_VALUE"""),4.0)</f>
        <v>4</v>
      </c>
      <c r="I254" s="30">
        <f>IFERROR(__xludf.DUMMYFUNCTION("""COMPUTED_VALUE"""),10.0)</f>
        <v>10</v>
      </c>
      <c r="J254" s="30">
        <f>IFERROR(__xludf.DUMMYFUNCTION("""COMPUTED_VALUE"""),5.0)</f>
        <v>5</v>
      </c>
      <c r="K254" s="30">
        <f>IFERROR(__xludf.DUMMYFUNCTION("""COMPUTED_VALUE"""),0.0)</f>
        <v>0</v>
      </c>
      <c r="L254" s="30">
        <f>IFERROR(__xludf.DUMMYFUNCTION("""COMPUTED_VALUE"""),6.0)</f>
        <v>6</v>
      </c>
      <c r="M254" s="30">
        <f>IFERROR(__xludf.DUMMYFUNCTION("""COMPUTED_VALUE"""),14.0)</f>
        <v>14</v>
      </c>
      <c r="N254" s="30">
        <f>IFERROR(__xludf.DUMMYFUNCTION("""COMPUTED_VALUE"""),10.0)</f>
        <v>10</v>
      </c>
      <c r="O254" s="30">
        <f>IFERROR(__xludf.DUMMYFUNCTION("""COMPUTED_VALUE"""),0.0)</f>
        <v>0</v>
      </c>
      <c r="P254" s="29">
        <f>IFERROR(__xludf.DUMMYFUNCTION("""COMPUTED_VALUE"""),37.0)</f>
        <v>37</v>
      </c>
      <c r="Q254" s="30">
        <f>IFERROR(__xludf.DUMMYFUNCTION("""COMPUTED_VALUE"""),10.0)</f>
        <v>10</v>
      </c>
      <c r="R254" s="30">
        <f>IFERROR(__xludf.DUMMYFUNCTION("""COMPUTED_VALUE"""),10.0)</f>
        <v>10</v>
      </c>
      <c r="S254" s="30">
        <f>IFERROR(__xludf.DUMMYFUNCTION("""COMPUTED_VALUE"""),2.0)</f>
        <v>2</v>
      </c>
      <c r="T254" s="31">
        <f>IFERROR(__xludf.DUMMYFUNCTION("""COMPUTED_VALUE"""),2.0)</f>
        <v>2</v>
      </c>
      <c r="U254" s="29">
        <f>IFERROR(__xludf.DUMMYFUNCTION("""COMPUTED_VALUE"""),2.0)</f>
        <v>2</v>
      </c>
      <c r="V254" s="30">
        <f>IFERROR(__xludf.DUMMYFUNCTION("""COMPUTED_VALUE"""),10.0)</f>
        <v>10</v>
      </c>
      <c r="W254" s="29">
        <f>IFERROR(__xludf.DUMMYFUNCTION("""COMPUTED_VALUE"""),0.0)</f>
        <v>0</v>
      </c>
      <c r="X254" s="30">
        <f>IFERROR(__xludf.DUMMYFUNCTION("""COMPUTED_VALUE"""),1.0)</f>
        <v>1</v>
      </c>
      <c r="Y254" s="30">
        <f>IFERROR(__xludf.DUMMYFUNCTION("""COMPUTED_VALUE"""),0.0)</f>
        <v>0</v>
      </c>
      <c r="Z254" s="35">
        <f>IFERROR(__xludf.DUMMYFUNCTION("""COMPUTED_VALUE"""),0.0)</f>
        <v>0</v>
      </c>
      <c r="AA254" s="30">
        <f>IFERROR(__xludf.DUMMYFUNCTION("""COMPUTED_VALUE"""),2.0)</f>
        <v>2</v>
      </c>
      <c r="AB254" s="30">
        <f>IFERROR(__xludf.DUMMYFUNCTION("""COMPUTED_VALUE"""),2.0)</f>
        <v>2</v>
      </c>
      <c r="AC254" s="34">
        <f>IFERROR(__xludf.DUMMYFUNCTION("""COMPUTED_VALUE"""),0.0)</f>
        <v>0</v>
      </c>
      <c r="AD254" s="29">
        <f>IFERROR(__xludf.DUMMYFUNCTION("""COMPUTED_VALUE"""),0.0)</f>
        <v>0</v>
      </c>
      <c r="AE254" s="35">
        <f>IFERROR(__xludf.DUMMYFUNCTION("""COMPUTED_VALUE"""),0.0)</f>
        <v>0</v>
      </c>
      <c r="AF254" s="30">
        <f>IFERROR(__xludf.DUMMYFUNCTION("""COMPUTED_VALUE"""),1.0)</f>
        <v>1</v>
      </c>
      <c r="AG254" s="30">
        <f>IFERROR(__xludf.DUMMYFUNCTION("""COMPUTED_VALUE"""),3.0)</f>
        <v>3</v>
      </c>
      <c r="AH254" s="30">
        <f>IFERROR(__xludf.DUMMYFUNCTION("""COMPUTED_VALUE"""),2.0)</f>
        <v>2</v>
      </c>
      <c r="AI254" s="34">
        <f>IFERROR(__xludf.DUMMYFUNCTION("""COMPUTED_VALUE"""),0.0)</f>
        <v>0</v>
      </c>
      <c r="AJ254" s="35">
        <f>IFERROR(__xludf.DUMMYFUNCTION("""COMPUTED_VALUE"""),10.0)</f>
        <v>10</v>
      </c>
      <c r="AK254" s="30">
        <f>IFERROR(__xludf.DUMMYFUNCTION("""COMPUTED_VALUE"""),2.0)</f>
        <v>2</v>
      </c>
      <c r="AL254" s="29">
        <f>IFERROR(__xludf.DUMMYFUNCTION("""COMPUTED_VALUE"""),2.0)</f>
        <v>2</v>
      </c>
      <c r="AM254" s="30">
        <f>IFERROR(__xludf.DUMMYFUNCTION("""COMPUTED_VALUE"""),10.0)</f>
        <v>10</v>
      </c>
      <c r="AN254" s="30">
        <f>IFERROR(__xludf.DUMMYFUNCTION("""COMPUTED_VALUE"""),0.0)</f>
        <v>0</v>
      </c>
      <c r="AO254" s="32">
        <f>IFERROR(__xludf.DUMMYFUNCTION("""COMPUTED_VALUE"""),0.0)</f>
        <v>0</v>
      </c>
      <c r="AP254" s="35">
        <f>IFERROR(__xludf.DUMMYFUNCTION("""COMPUTED_VALUE"""),0.0)</f>
        <v>0</v>
      </c>
      <c r="AQ254" s="35">
        <f>IFERROR(__xludf.DUMMYFUNCTION("""COMPUTED_VALUE"""),37.0)</f>
        <v>37</v>
      </c>
      <c r="AR254" s="30">
        <f>IFERROR(__xludf.DUMMYFUNCTION("""COMPUTED_VALUE"""),0.0)</f>
        <v>0</v>
      </c>
      <c r="AS254" s="29">
        <f>IFERROR(__xludf.DUMMYFUNCTION("""COMPUTED_VALUE"""),0.0)</f>
        <v>0</v>
      </c>
      <c r="AT254" s="29">
        <f>IFERROR(__xludf.DUMMYFUNCTION("""COMPUTED_VALUE"""),0.0)</f>
        <v>0</v>
      </c>
    </row>
    <row r="255">
      <c r="A255" s="33" t="str">
        <f>IFERROR(__xludf.DUMMYFUNCTION("""COMPUTED_VALUE"""),"Мальцева Юлия")</f>
        <v>Мальцева Юлия</v>
      </c>
      <c r="B255" s="29">
        <f>IFERROR(__xludf.DUMMYFUNCTION("""COMPUTED_VALUE"""),123.0)</f>
        <v>123</v>
      </c>
      <c r="C255" s="30">
        <f>IFERROR(__xludf.DUMMYFUNCTION("""COMPUTED_VALUE"""),26.0)</f>
        <v>26</v>
      </c>
      <c r="D255" s="30">
        <f>IFERROR(__xludf.DUMMYFUNCTION("""COMPUTED_VALUE"""),27.0)</f>
        <v>27</v>
      </c>
      <c r="E255" s="30">
        <f>IFERROR(__xludf.DUMMYFUNCTION("""COMPUTED_VALUE"""),24.0)</f>
        <v>24</v>
      </c>
      <c r="F255" s="29">
        <f>IFERROR(__xludf.DUMMYFUNCTION("""COMPUTED_VALUE"""),46.0)</f>
        <v>46</v>
      </c>
      <c r="G255" s="30">
        <f>IFERROR(__xludf.DUMMYFUNCTION("""COMPUTED_VALUE"""),22.0)</f>
        <v>22</v>
      </c>
      <c r="H255" s="30">
        <f>IFERROR(__xludf.DUMMYFUNCTION("""COMPUTED_VALUE"""),4.0)</f>
        <v>4</v>
      </c>
      <c r="I255" s="30">
        <f>IFERROR(__xludf.DUMMYFUNCTION("""COMPUTED_VALUE"""),12.0)</f>
        <v>12</v>
      </c>
      <c r="J255" s="30">
        <f>IFERROR(__xludf.DUMMYFUNCTION("""COMPUTED_VALUE"""),15.0)</f>
        <v>15</v>
      </c>
      <c r="K255" s="30">
        <f>IFERROR(__xludf.DUMMYFUNCTION("""COMPUTED_VALUE"""),7.0)</f>
        <v>7</v>
      </c>
      <c r="L255" s="30">
        <f>IFERROR(__xludf.DUMMYFUNCTION("""COMPUTED_VALUE"""),12.0)</f>
        <v>12</v>
      </c>
      <c r="M255" s="30">
        <f>IFERROR(__xludf.DUMMYFUNCTION("""COMPUTED_VALUE"""),5.0)</f>
        <v>5</v>
      </c>
      <c r="N255" s="30">
        <f>IFERROR(__xludf.DUMMYFUNCTION("""COMPUTED_VALUE"""),10.0)</f>
        <v>10</v>
      </c>
      <c r="O255" s="30">
        <f>IFERROR(__xludf.DUMMYFUNCTION("""COMPUTED_VALUE"""),2.0)</f>
        <v>2</v>
      </c>
      <c r="P255" s="29">
        <f>IFERROR(__xludf.DUMMYFUNCTION("""COMPUTED_VALUE"""),34.0)</f>
        <v>34</v>
      </c>
      <c r="Q255" s="30">
        <f>IFERROR(__xludf.DUMMYFUNCTION("""COMPUTED_VALUE"""),10.0)</f>
        <v>10</v>
      </c>
      <c r="R255" s="30">
        <f>IFERROR(__xludf.DUMMYFUNCTION("""COMPUTED_VALUE"""),10.0)</f>
        <v>10</v>
      </c>
      <c r="S255" s="30">
        <f>IFERROR(__xludf.DUMMYFUNCTION("""COMPUTED_VALUE"""),2.0)</f>
        <v>2</v>
      </c>
      <c r="T255" s="31">
        <f>IFERROR(__xludf.DUMMYFUNCTION("""COMPUTED_VALUE"""),2.0)</f>
        <v>2</v>
      </c>
      <c r="U255" s="29">
        <f>IFERROR(__xludf.DUMMYFUNCTION("""COMPUTED_VALUE"""),2.0)</f>
        <v>2</v>
      </c>
      <c r="V255" s="30">
        <f>IFERROR(__xludf.DUMMYFUNCTION("""COMPUTED_VALUE"""),10.0)</f>
        <v>10</v>
      </c>
      <c r="W255" s="29">
        <f>IFERROR(__xludf.DUMMYFUNCTION("""COMPUTED_VALUE"""),2.0)</f>
        <v>2</v>
      </c>
      <c r="X255" s="30">
        <f>IFERROR(__xludf.DUMMYFUNCTION("""COMPUTED_VALUE"""),2.0)</f>
        <v>2</v>
      </c>
      <c r="Y255" s="30">
        <f>IFERROR(__xludf.DUMMYFUNCTION("""COMPUTED_VALUE"""),3.0)</f>
        <v>3</v>
      </c>
      <c r="Z255" s="35">
        <f>IFERROR(__xludf.DUMMYFUNCTION("""COMPUTED_VALUE"""),6.0)</f>
        <v>6</v>
      </c>
      <c r="AA255" s="30">
        <f>IFERROR(__xludf.DUMMYFUNCTION("""COMPUTED_VALUE"""),2.0)</f>
        <v>2</v>
      </c>
      <c r="AB255" s="30">
        <f>IFERROR(__xludf.DUMMYFUNCTION("""COMPUTED_VALUE"""),2.0)</f>
        <v>2</v>
      </c>
      <c r="AC255" s="34">
        <f>IFERROR(__xludf.DUMMYFUNCTION("""COMPUTED_VALUE"""),5.0)</f>
        <v>5</v>
      </c>
      <c r="AD255" s="29">
        <f>IFERROR(__xludf.DUMMYFUNCTION("""COMPUTED_VALUE"""),2.0)</f>
        <v>2</v>
      </c>
      <c r="AE255" s="35">
        <f>IFERROR(__xludf.DUMMYFUNCTION("""COMPUTED_VALUE"""),5.0)</f>
        <v>5</v>
      </c>
      <c r="AF255" s="30">
        <f>IFERROR(__xludf.DUMMYFUNCTION("""COMPUTED_VALUE"""),2.0)</f>
        <v>2</v>
      </c>
      <c r="AG255" s="30">
        <f>IFERROR(__xludf.DUMMYFUNCTION("""COMPUTED_VALUE"""),3.0)</f>
        <v>3</v>
      </c>
      <c r="AH255" s="30">
        <f>IFERROR(__xludf.DUMMYFUNCTION("""COMPUTED_VALUE"""),2.0)</f>
        <v>2</v>
      </c>
      <c r="AI255" s="34">
        <f>IFERROR(__xludf.DUMMYFUNCTION("""COMPUTED_VALUE"""),5.0)</f>
        <v>5</v>
      </c>
      <c r="AJ255" s="35">
        <f>IFERROR(__xludf.DUMMYFUNCTION("""COMPUTED_VALUE"""),0.0)</f>
        <v>0</v>
      </c>
      <c r="AK255" s="30">
        <f>IFERROR(__xludf.DUMMYFUNCTION("""COMPUTED_VALUE"""),0.0)</f>
        <v>0</v>
      </c>
      <c r="AL255" s="29">
        <f>IFERROR(__xludf.DUMMYFUNCTION("""COMPUTED_VALUE"""),0.0)</f>
        <v>0</v>
      </c>
      <c r="AM255" s="30">
        <f>IFERROR(__xludf.DUMMYFUNCTION("""COMPUTED_VALUE"""),10.0)</f>
        <v>10</v>
      </c>
      <c r="AN255" s="30">
        <f>IFERROR(__xludf.DUMMYFUNCTION("""COMPUTED_VALUE"""),0.0)</f>
        <v>0</v>
      </c>
      <c r="AO255" s="32">
        <f>IFERROR(__xludf.DUMMYFUNCTION("""COMPUTED_VALUE"""),2.0)</f>
        <v>2</v>
      </c>
      <c r="AP255" s="35">
        <f>IFERROR(__xludf.DUMMYFUNCTION("""COMPUTED_VALUE"""),0.0)</f>
        <v>0</v>
      </c>
      <c r="AQ255" s="35">
        <f>IFERROR(__xludf.DUMMYFUNCTION("""COMPUTED_VALUE"""),30.0)</f>
        <v>30</v>
      </c>
      <c r="AR255" s="30">
        <f>IFERROR(__xludf.DUMMYFUNCTION("""COMPUTED_VALUE"""),2.0)</f>
        <v>2</v>
      </c>
      <c r="AS255" s="29">
        <f>IFERROR(__xludf.DUMMYFUNCTION("""COMPUTED_VALUE"""),2.0)</f>
        <v>2</v>
      </c>
      <c r="AT255" s="29">
        <f>IFERROR(__xludf.DUMMYFUNCTION("""COMPUTED_VALUE"""),0.0)</f>
        <v>0</v>
      </c>
    </row>
    <row r="256">
      <c r="A256" s="33" t="str">
        <f>IFERROR(__xludf.DUMMYFUNCTION("""COMPUTED_VALUE"""),"Симонова Мария")</f>
        <v>Симонова Мария</v>
      </c>
      <c r="B256" s="29">
        <f>IFERROR(__xludf.DUMMYFUNCTION("""COMPUTED_VALUE"""),149.0)</f>
        <v>149</v>
      </c>
      <c r="C256" s="30">
        <f>IFERROR(__xludf.DUMMYFUNCTION("""COMPUTED_VALUE"""),26.0)</f>
        <v>26</v>
      </c>
      <c r="D256" s="30">
        <f>IFERROR(__xludf.DUMMYFUNCTION("""COMPUTED_VALUE"""),26.0)</f>
        <v>26</v>
      </c>
      <c r="E256" s="30">
        <f>IFERROR(__xludf.DUMMYFUNCTION("""COMPUTED_VALUE"""),37.0)</f>
        <v>37</v>
      </c>
      <c r="F256" s="29">
        <f>IFERROR(__xludf.DUMMYFUNCTION("""COMPUTED_VALUE"""),60.0)</f>
        <v>60</v>
      </c>
      <c r="G256" s="30">
        <f>IFERROR(__xludf.DUMMYFUNCTION("""COMPUTED_VALUE"""),22.0)</f>
        <v>22</v>
      </c>
      <c r="H256" s="30">
        <f>IFERROR(__xludf.DUMMYFUNCTION("""COMPUTED_VALUE"""),4.0)</f>
        <v>4</v>
      </c>
      <c r="I256" s="30">
        <f>IFERROR(__xludf.DUMMYFUNCTION("""COMPUTED_VALUE"""),12.0)</f>
        <v>12</v>
      </c>
      <c r="J256" s="30">
        <f>IFERROR(__xludf.DUMMYFUNCTION("""COMPUTED_VALUE"""),14.0)</f>
        <v>14</v>
      </c>
      <c r="K256" s="30">
        <f>IFERROR(__xludf.DUMMYFUNCTION("""COMPUTED_VALUE"""),7.0)</f>
        <v>7</v>
      </c>
      <c r="L256" s="30">
        <f>IFERROR(__xludf.DUMMYFUNCTION("""COMPUTED_VALUE"""),12.0)</f>
        <v>12</v>
      </c>
      <c r="M256" s="30">
        <f>IFERROR(__xludf.DUMMYFUNCTION("""COMPUTED_VALUE"""),18.0)</f>
        <v>18</v>
      </c>
      <c r="N256" s="30">
        <f>IFERROR(__xludf.DUMMYFUNCTION("""COMPUTED_VALUE"""),12.0)</f>
        <v>12</v>
      </c>
      <c r="O256" s="30">
        <f>IFERROR(__xludf.DUMMYFUNCTION("""COMPUTED_VALUE"""),2.0)</f>
        <v>2</v>
      </c>
      <c r="P256" s="29">
        <f>IFERROR(__xludf.DUMMYFUNCTION("""COMPUTED_VALUE"""),46.0)</f>
        <v>46</v>
      </c>
      <c r="Q256" s="30">
        <f>IFERROR(__xludf.DUMMYFUNCTION("""COMPUTED_VALUE"""),10.0)</f>
        <v>10</v>
      </c>
      <c r="R256" s="30">
        <f>IFERROR(__xludf.DUMMYFUNCTION("""COMPUTED_VALUE"""),10.0)</f>
        <v>10</v>
      </c>
      <c r="S256" s="30">
        <f>IFERROR(__xludf.DUMMYFUNCTION("""COMPUTED_VALUE"""),2.0)</f>
        <v>2</v>
      </c>
      <c r="T256" s="31">
        <f>IFERROR(__xludf.DUMMYFUNCTION("""COMPUTED_VALUE"""),2.0)</f>
        <v>2</v>
      </c>
      <c r="U256" s="29">
        <f>IFERROR(__xludf.DUMMYFUNCTION("""COMPUTED_VALUE"""),2.0)</f>
        <v>2</v>
      </c>
      <c r="V256" s="30">
        <f>IFERROR(__xludf.DUMMYFUNCTION("""COMPUTED_VALUE"""),10.0)</f>
        <v>10</v>
      </c>
      <c r="W256" s="29">
        <f>IFERROR(__xludf.DUMMYFUNCTION("""COMPUTED_VALUE"""),2.0)</f>
        <v>2</v>
      </c>
      <c r="X256" s="30">
        <f>IFERROR(__xludf.DUMMYFUNCTION("""COMPUTED_VALUE"""),2.0)</f>
        <v>2</v>
      </c>
      <c r="Y256" s="30">
        <f>IFERROR(__xludf.DUMMYFUNCTION("""COMPUTED_VALUE"""),2.0)</f>
        <v>2</v>
      </c>
      <c r="Z256" s="35">
        <f>IFERROR(__xludf.DUMMYFUNCTION("""COMPUTED_VALUE"""),6.0)</f>
        <v>6</v>
      </c>
      <c r="AA256" s="30">
        <f>IFERROR(__xludf.DUMMYFUNCTION("""COMPUTED_VALUE"""),2.0)</f>
        <v>2</v>
      </c>
      <c r="AB256" s="30">
        <f>IFERROR(__xludf.DUMMYFUNCTION("""COMPUTED_VALUE"""),2.0)</f>
        <v>2</v>
      </c>
      <c r="AC256" s="34">
        <f>IFERROR(__xludf.DUMMYFUNCTION("""COMPUTED_VALUE"""),5.0)</f>
        <v>5</v>
      </c>
      <c r="AD256" s="29">
        <f>IFERROR(__xludf.DUMMYFUNCTION("""COMPUTED_VALUE"""),2.0)</f>
        <v>2</v>
      </c>
      <c r="AE256" s="35">
        <f>IFERROR(__xludf.DUMMYFUNCTION("""COMPUTED_VALUE"""),5.0)</f>
        <v>5</v>
      </c>
      <c r="AF256" s="30">
        <f>IFERROR(__xludf.DUMMYFUNCTION("""COMPUTED_VALUE"""),2.0)</f>
        <v>2</v>
      </c>
      <c r="AG256" s="30">
        <f>IFERROR(__xludf.DUMMYFUNCTION("""COMPUTED_VALUE"""),3.0)</f>
        <v>3</v>
      </c>
      <c r="AH256" s="30">
        <f>IFERROR(__xludf.DUMMYFUNCTION("""COMPUTED_VALUE"""),2.0)</f>
        <v>2</v>
      </c>
      <c r="AI256" s="34">
        <f>IFERROR(__xludf.DUMMYFUNCTION("""COMPUTED_VALUE"""),5.0)</f>
        <v>5</v>
      </c>
      <c r="AJ256" s="35">
        <f>IFERROR(__xludf.DUMMYFUNCTION("""COMPUTED_VALUE"""),9.0)</f>
        <v>9</v>
      </c>
      <c r="AK256" s="30">
        <f>IFERROR(__xludf.DUMMYFUNCTION("""COMPUTED_VALUE"""),2.0)</f>
        <v>2</v>
      </c>
      <c r="AL256" s="29">
        <f>IFERROR(__xludf.DUMMYFUNCTION("""COMPUTED_VALUE"""),2.0)</f>
        <v>2</v>
      </c>
      <c r="AM256" s="30">
        <f>IFERROR(__xludf.DUMMYFUNCTION("""COMPUTED_VALUE"""),10.0)</f>
        <v>10</v>
      </c>
      <c r="AN256" s="30">
        <f>IFERROR(__xludf.DUMMYFUNCTION("""COMPUTED_VALUE"""),2.0)</f>
        <v>2</v>
      </c>
      <c r="AO256" s="32">
        <f>IFERROR(__xludf.DUMMYFUNCTION("""COMPUTED_VALUE"""),2.0)</f>
        <v>2</v>
      </c>
      <c r="AP256" s="35">
        <f>IFERROR(__xludf.DUMMYFUNCTION("""COMPUTED_VALUE"""),5.0)</f>
        <v>5</v>
      </c>
      <c r="AQ256" s="35">
        <f>IFERROR(__xludf.DUMMYFUNCTION("""COMPUTED_VALUE"""),37.0)</f>
        <v>37</v>
      </c>
      <c r="AR256" s="30">
        <f>IFERROR(__xludf.DUMMYFUNCTION("""COMPUTED_VALUE"""),2.0)</f>
        <v>2</v>
      </c>
      <c r="AS256" s="29">
        <f>IFERROR(__xludf.DUMMYFUNCTION("""COMPUTED_VALUE"""),2.0)</f>
        <v>2</v>
      </c>
      <c r="AT256" s="29">
        <f>IFERROR(__xludf.DUMMYFUNCTION("""COMPUTED_VALUE"""),0.0)</f>
        <v>0</v>
      </c>
    </row>
    <row r="257">
      <c r="A257" s="33" t="str">
        <f>IFERROR(__xludf.DUMMYFUNCTION("""COMPUTED_VALUE"""),"Ропот Владислав")</f>
        <v>Ропот Владислав</v>
      </c>
      <c r="B257" s="29">
        <f>IFERROR(__xludf.DUMMYFUNCTION("""COMPUTED_VALUE"""),145.0)</f>
        <v>145</v>
      </c>
      <c r="C257" s="30">
        <f>IFERROR(__xludf.DUMMYFUNCTION("""COMPUTED_VALUE"""),26.0)</f>
        <v>26</v>
      </c>
      <c r="D257" s="30">
        <f>IFERROR(__xludf.DUMMYFUNCTION("""COMPUTED_VALUE"""),24.0)</f>
        <v>24</v>
      </c>
      <c r="E257" s="30">
        <f>IFERROR(__xludf.DUMMYFUNCTION("""COMPUTED_VALUE"""),35.0)</f>
        <v>35</v>
      </c>
      <c r="F257" s="29">
        <f>IFERROR(__xludf.DUMMYFUNCTION("""COMPUTED_VALUE"""),60.0)</f>
        <v>60</v>
      </c>
      <c r="G257" s="30">
        <f>IFERROR(__xludf.DUMMYFUNCTION("""COMPUTED_VALUE"""),22.0)</f>
        <v>22</v>
      </c>
      <c r="H257" s="30">
        <f>IFERROR(__xludf.DUMMYFUNCTION("""COMPUTED_VALUE"""),4.0)</f>
        <v>4</v>
      </c>
      <c r="I257" s="30">
        <f>IFERROR(__xludf.DUMMYFUNCTION("""COMPUTED_VALUE"""),12.0)</f>
        <v>12</v>
      </c>
      <c r="J257" s="30">
        <f>IFERROR(__xludf.DUMMYFUNCTION("""COMPUTED_VALUE"""),12.0)</f>
        <v>12</v>
      </c>
      <c r="K257" s="30">
        <f>IFERROR(__xludf.DUMMYFUNCTION("""COMPUTED_VALUE"""),7.0)</f>
        <v>7</v>
      </c>
      <c r="L257" s="30">
        <f>IFERROR(__xludf.DUMMYFUNCTION("""COMPUTED_VALUE"""),12.0)</f>
        <v>12</v>
      </c>
      <c r="M257" s="30">
        <f>IFERROR(__xludf.DUMMYFUNCTION("""COMPUTED_VALUE"""),16.0)</f>
        <v>16</v>
      </c>
      <c r="N257" s="30">
        <f>IFERROR(__xludf.DUMMYFUNCTION("""COMPUTED_VALUE"""),12.0)</f>
        <v>12</v>
      </c>
      <c r="O257" s="30">
        <f>IFERROR(__xludf.DUMMYFUNCTION("""COMPUTED_VALUE"""),2.0)</f>
        <v>2</v>
      </c>
      <c r="P257" s="29">
        <f>IFERROR(__xludf.DUMMYFUNCTION("""COMPUTED_VALUE"""),46.0)</f>
        <v>46</v>
      </c>
      <c r="Q257" s="30">
        <f>IFERROR(__xludf.DUMMYFUNCTION("""COMPUTED_VALUE"""),10.0)</f>
        <v>10</v>
      </c>
      <c r="R257" s="30">
        <f>IFERROR(__xludf.DUMMYFUNCTION("""COMPUTED_VALUE"""),10.0)</f>
        <v>10</v>
      </c>
      <c r="S257" s="30">
        <f>IFERROR(__xludf.DUMMYFUNCTION("""COMPUTED_VALUE"""),2.0)</f>
        <v>2</v>
      </c>
      <c r="T257" s="31">
        <f>IFERROR(__xludf.DUMMYFUNCTION("""COMPUTED_VALUE"""),2.0)</f>
        <v>2</v>
      </c>
      <c r="U257" s="29">
        <f>IFERROR(__xludf.DUMMYFUNCTION("""COMPUTED_VALUE"""),2.0)</f>
        <v>2</v>
      </c>
      <c r="V257" s="30">
        <f>IFERROR(__xludf.DUMMYFUNCTION("""COMPUTED_VALUE"""),10.0)</f>
        <v>10</v>
      </c>
      <c r="W257" s="29">
        <f>IFERROR(__xludf.DUMMYFUNCTION("""COMPUTED_VALUE"""),2.0)</f>
        <v>2</v>
      </c>
      <c r="X257" s="30">
        <f>IFERROR(__xludf.DUMMYFUNCTION("""COMPUTED_VALUE"""),2.0)</f>
        <v>2</v>
      </c>
      <c r="Y257" s="30">
        <f>IFERROR(__xludf.DUMMYFUNCTION("""COMPUTED_VALUE"""),2.0)</f>
        <v>2</v>
      </c>
      <c r="Z257" s="35">
        <f>IFERROR(__xludf.DUMMYFUNCTION("""COMPUTED_VALUE"""),4.0)</f>
        <v>4</v>
      </c>
      <c r="AA257" s="30">
        <f>IFERROR(__xludf.DUMMYFUNCTION("""COMPUTED_VALUE"""),2.0)</f>
        <v>2</v>
      </c>
      <c r="AB257" s="30">
        <f>IFERROR(__xludf.DUMMYFUNCTION("""COMPUTED_VALUE"""),2.0)</f>
        <v>2</v>
      </c>
      <c r="AC257" s="34">
        <f>IFERROR(__xludf.DUMMYFUNCTION("""COMPUTED_VALUE"""),5.0)</f>
        <v>5</v>
      </c>
      <c r="AD257" s="29">
        <f>IFERROR(__xludf.DUMMYFUNCTION("""COMPUTED_VALUE"""),2.0)</f>
        <v>2</v>
      </c>
      <c r="AE257" s="35">
        <f>IFERROR(__xludf.DUMMYFUNCTION("""COMPUTED_VALUE"""),5.0)</f>
        <v>5</v>
      </c>
      <c r="AF257" s="30">
        <f>IFERROR(__xludf.DUMMYFUNCTION("""COMPUTED_VALUE"""),2.0)</f>
        <v>2</v>
      </c>
      <c r="AG257" s="30">
        <f>IFERROR(__xludf.DUMMYFUNCTION("""COMPUTED_VALUE"""),3.0)</f>
        <v>3</v>
      </c>
      <c r="AH257" s="30">
        <f>IFERROR(__xludf.DUMMYFUNCTION("""COMPUTED_VALUE"""),2.0)</f>
        <v>2</v>
      </c>
      <c r="AI257" s="34">
        <f>IFERROR(__xludf.DUMMYFUNCTION("""COMPUTED_VALUE"""),5.0)</f>
        <v>5</v>
      </c>
      <c r="AJ257" s="35">
        <f>IFERROR(__xludf.DUMMYFUNCTION("""COMPUTED_VALUE"""),7.0)</f>
        <v>7</v>
      </c>
      <c r="AK257" s="30">
        <f>IFERROR(__xludf.DUMMYFUNCTION("""COMPUTED_VALUE"""),2.0)</f>
        <v>2</v>
      </c>
      <c r="AL257" s="29">
        <f>IFERROR(__xludf.DUMMYFUNCTION("""COMPUTED_VALUE"""),2.0)</f>
        <v>2</v>
      </c>
      <c r="AM257" s="30">
        <f>IFERROR(__xludf.DUMMYFUNCTION("""COMPUTED_VALUE"""),10.0)</f>
        <v>10</v>
      </c>
      <c r="AN257" s="30">
        <f>IFERROR(__xludf.DUMMYFUNCTION("""COMPUTED_VALUE"""),2.0)</f>
        <v>2</v>
      </c>
      <c r="AO257" s="32">
        <f>IFERROR(__xludf.DUMMYFUNCTION("""COMPUTED_VALUE"""),2.0)</f>
        <v>2</v>
      </c>
      <c r="AP257" s="35">
        <f>IFERROR(__xludf.DUMMYFUNCTION("""COMPUTED_VALUE"""),5.0)</f>
        <v>5</v>
      </c>
      <c r="AQ257" s="35">
        <f>IFERROR(__xludf.DUMMYFUNCTION("""COMPUTED_VALUE"""),37.0)</f>
        <v>37</v>
      </c>
      <c r="AR257" s="30">
        <f>IFERROR(__xludf.DUMMYFUNCTION("""COMPUTED_VALUE"""),2.0)</f>
        <v>2</v>
      </c>
      <c r="AS257" s="29">
        <f>IFERROR(__xludf.DUMMYFUNCTION("""COMPUTED_VALUE"""),2.0)</f>
        <v>2</v>
      </c>
      <c r="AT257" s="29">
        <f>IFERROR(__xludf.DUMMYFUNCTION("""COMPUTED_VALUE"""),0.0)</f>
        <v>0</v>
      </c>
    </row>
    <row r="258">
      <c r="A258" s="33" t="str">
        <f>IFERROR(__xludf.DUMMYFUNCTION("""COMPUTED_VALUE"""),"Шахова Татьяна")</f>
        <v>Шахова Татьяна</v>
      </c>
      <c r="B258" s="29">
        <f>IFERROR(__xludf.DUMMYFUNCTION("""COMPUTED_VALUE"""),125.0)</f>
        <v>125</v>
      </c>
      <c r="C258" s="30">
        <f>IFERROR(__xludf.DUMMYFUNCTION("""COMPUTED_VALUE"""),20.0)</f>
        <v>20</v>
      </c>
      <c r="D258" s="30">
        <f>IFERROR(__xludf.DUMMYFUNCTION("""COMPUTED_VALUE"""),14.0)</f>
        <v>14</v>
      </c>
      <c r="E258" s="30">
        <f>IFERROR(__xludf.DUMMYFUNCTION("""COMPUTED_VALUE"""),31.0)</f>
        <v>31</v>
      </c>
      <c r="F258" s="29">
        <f>IFERROR(__xludf.DUMMYFUNCTION("""COMPUTED_VALUE"""),60.0)</f>
        <v>60</v>
      </c>
      <c r="G258" s="30">
        <f>IFERROR(__xludf.DUMMYFUNCTION("""COMPUTED_VALUE"""),20.0)</f>
        <v>20</v>
      </c>
      <c r="H258" s="30">
        <f>IFERROR(__xludf.DUMMYFUNCTION("""COMPUTED_VALUE"""),0.0)</f>
        <v>0</v>
      </c>
      <c r="I258" s="30">
        <f>IFERROR(__xludf.DUMMYFUNCTION("""COMPUTED_VALUE"""),10.0)</f>
        <v>10</v>
      </c>
      <c r="J258" s="30">
        <f>IFERROR(__xludf.DUMMYFUNCTION("""COMPUTED_VALUE"""),4.0)</f>
        <v>4</v>
      </c>
      <c r="K258" s="30">
        <f>IFERROR(__xludf.DUMMYFUNCTION("""COMPUTED_VALUE"""),0.0)</f>
        <v>0</v>
      </c>
      <c r="L258" s="30">
        <f>IFERROR(__xludf.DUMMYFUNCTION("""COMPUTED_VALUE"""),12.0)</f>
        <v>12</v>
      </c>
      <c r="M258" s="30">
        <f>IFERROR(__xludf.DUMMYFUNCTION("""COMPUTED_VALUE"""),19.0)</f>
        <v>19</v>
      </c>
      <c r="N258" s="30">
        <f>IFERROR(__xludf.DUMMYFUNCTION("""COMPUTED_VALUE"""),12.0)</f>
        <v>12</v>
      </c>
      <c r="O258" s="30">
        <f>IFERROR(__xludf.DUMMYFUNCTION("""COMPUTED_VALUE"""),2.0)</f>
        <v>2</v>
      </c>
      <c r="P258" s="29">
        <f>IFERROR(__xludf.DUMMYFUNCTION("""COMPUTED_VALUE"""),46.0)</f>
        <v>46</v>
      </c>
      <c r="Q258" s="30">
        <f>IFERROR(__xludf.DUMMYFUNCTION("""COMPUTED_VALUE"""),10.0)</f>
        <v>10</v>
      </c>
      <c r="R258" s="30">
        <f>IFERROR(__xludf.DUMMYFUNCTION("""COMPUTED_VALUE"""),10.0)</f>
        <v>10</v>
      </c>
      <c r="S258" s="30">
        <f>IFERROR(__xludf.DUMMYFUNCTION("""COMPUTED_VALUE"""),0.0)</f>
        <v>0</v>
      </c>
      <c r="T258" s="31">
        <f>IFERROR(__xludf.DUMMYFUNCTION("""COMPUTED_VALUE"""),0.0)</f>
        <v>0</v>
      </c>
      <c r="U258" s="29">
        <f>IFERROR(__xludf.DUMMYFUNCTION("""COMPUTED_VALUE"""),0.0)</f>
        <v>0</v>
      </c>
      <c r="V258" s="30">
        <f>IFERROR(__xludf.DUMMYFUNCTION("""COMPUTED_VALUE"""),10.0)</f>
        <v>10</v>
      </c>
      <c r="W258" s="29">
        <f>IFERROR(__xludf.DUMMYFUNCTION("""COMPUTED_VALUE"""),0.0)</f>
        <v>0</v>
      </c>
      <c r="X258" s="30">
        <f>IFERROR(__xludf.DUMMYFUNCTION("""COMPUTED_VALUE"""),1.0)</f>
        <v>1</v>
      </c>
      <c r="Y258" s="30">
        <f>IFERROR(__xludf.DUMMYFUNCTION("""COMPUTED_VALUE"""),3.0)</f>
        <v>3</v>
      </c>
      <c r="Z258" s="35">
        <f>IFERROR(__xludf.DUMMYFUNCTION("""COMPUTED_VALUE"""),0.0)</f>
        <v>0</v>
      </c>
      <c r="AA258" s="30">
        <f>IFERROR(__xludf.DUMMYFUNCTION("""COMPUTED_VALUE"""),0.0)</f>
        <v>0</v>
      </c>
      <c r="AB258" s="30">
        <f>IFERROR(__xludf.DUMMYFUNCTION("""COMPUTED_VALUE"""),0.0)</f>
        <v>0</v>
      </c>
      <c r="AC258" s="34">
        <f>IFERROR(__xludf.DUMMYFUNCTION("""COMPUTED_VALUE"""),0.0)</f>
        <v>0</v>
      </c>
      <c r="AD258" s="29">
        <f>IFERROR(__xludf.DUMMYFUNCTION("""COMPUTED_VALUE"""),0.0)</f>
        <v>0</v>
      </c>
      <c r="AE258" s="35">
        <f>IFERROR(__xludf.DUMMYFUNCTION("""COMPUTED_VALUE"""),5.0)</f>
        <v>5</v>
      </c>
      <c r="AF258" s="30">
        <f>IFERROR(__xludf.DUMMYFUNCTION("""COMPUTED_VALUE"""),2.0)</f>
        <v>2</v>
      </c>
      <c r="AG258" s="30">
        <f>IFERROR(__xludf.DUMMYFUNCTION("""COMPUTED_VALUE"""),3.0)</f>
        <v>3</v>
      </c>
      <c r="AH258" s="30">
        <f>IFERROR(__xludf.DUMMYFUNCTION("""COMPUTED_VALUE"""),2.0)</f>
        <v>2</v>
      </c>
      <c r="AI258" s="34">
        <f>IFERROR(__xludf.DUMMYFUNCTION("""COMPUTED_VALUE"""),5.0)</f>
        <v>5</v>
      </c>
      <c r="AJ258" s="35">
        <f>IFERROR(__xludf.DUMMYFUNCTION("""COMPUTED_VALUE"""),10.0)</f>
        <v>10</v>
      </c>
      <c r="AK258" s="30">
        <f>IFERROR(__xludf.DUMMYFUNCTION("""COMPUTED_VALUE"""),2.0)</f>
        <v>2</v>
      </c>
      <c r="AL258" s="29">
        <f>IFERROR(__xludf.DUMMYFUNCTION("""COMPUTED_VALUE"""),2.0)</f>
        <v>2</v>
      </c>
      <c r="AM258" s="30">
        <f>IFERROR(__xludf.DUMMYFUNCTION("""COMPUTED_VALUE"""),10.0)</f>
        <v>10</v>
      </c>
      <c r="AN258" s="30">
        <f>IFERROR(__xludf.DUMMYFUNCTION("""COMPUTED_VALUE"""),2.0)</f>
        <v>2</v>
      </c>
      <c r="AO258" s="32">
        <f>IFERROR(__xludf.DUMMYFUNCTION("""COMPUTED_VALUE"""),2.0)</f>
        <v>2</v>
      </c>
      <c r="AP258" s="35">
        <f>IFERROR(__xludf.DUMMYFUNCTION("""COMPUTED_VALUE"""),5.0)</f>
        <v>5</v>
      </c>
      <c r="AQ258" s="35">
        <f>IFERROR(__xludf.DUMMYFUNCTION("""COMPUTED_VALUE"""),37.0)</f>
        <v>37</v>
      </c>
      <c r="AR258" s="30">
        <f>IFERROR(__xludf.DUMMYFUNCTION("""COMPUTED_VALUE"""),2.0)</f>
        <v>2</v>
      </c>
      <c r="AS258" s="29">
        <f>IFERROR(__xludf.DUMMYFUNCTION("""COMPUTED_VALUE"""),2.0)</f>
        <v>2</v>
      </c>
      <c r="AT258" s="29">
        <f>IFERROR(__xludf.DUMMYFUNCTION("""COMPUTED_VALUE"""),0.0)</f>
        <v>0</v>
      </c>
    </row>
    <row r="259">
      <c r="A259" s="33" t="str">
        <f>IFERROR(__xludf.DUMMYFUNCTION("""COMPUTED_VALUE"""),"Чеботарев Денис")</f>
        <v>Чеботарев Денис</v>
      </c>
      <c r="B259" s="29">
        <f>IFERROR(__xludf.DUMMYFUNCTION("""COMPUTED_VALUE"""),144.0)</f>
        <v>144</v>
      </c>
      <c r="C259" s="30">
        <f>IFERROR(__xludf.DUMMYFUNCTION("""COMPUTED_VALUE"""),26.0)</f>
        <v>26</v>
      </c>
      <c r="D259" s="30">
        <f>IFERROR(__xludf.DUMMYFUNCTION("""COMPUTED_VALUE"""),28.0)</f>
        <v>28</v>
      </c>
      <c r="E259" s="30">
        <f>IFERROR(__xludf.DUMMYFUNCTION("""COMPUTED_VALUE"""),34.0)</f>
        <v>34</v>
      </c>
      <c r="F259" s="29">
        <f>IFERROR(__xludf.DUMMYFUNCTION("""COMPUTED_VALUE"""),56.0)</f>
        <v>56</v>
      </c>
      <c r="G259" s="30">
        <f>IFERROR(__xludf.DUMMYFUNCTION("""COMPUTED_VALUE"""),22.0)</f>
        <v>22</v>
      </c>
      <c r="H259" s="30">
        <f>IFERROR(__xludf.DUMMYFUNCTION("""COMPUTED_VALUE"""),4.0)</f>
        <v>4</v>
      </c>
      <c r="I259" s="30">
        <f>IFERROR(__xludf.DUMMYFUNCTION("""COMPUTED_VALUE"""),12.0)</f>
        <v>12</v>
      </c>
      <c r="J259" s="30">
        <f>IFERROR(__xludf.DUMMYFUNCTION("""COMPUTED_VALUE"""),16.0)</f>
        <v>16</v>
      </c>
      <c r="K259" s="30">
        <f>IFERROR(__xludf.DUMMYFUNCTION("""COMPUTED_VALUE"""),7.0)</f>
        <v>7</v>
      </c>
      <c r="L259" s="30">
        <f>IFERROR(__xludf.DUMMYFUNCTION("""COMPUTED_VALUE"""),9.0)</f>
        <v>9</v>
      </c>
      <c r="M259" s="30">
        <f>IFERROR(__xludf.DUMMYFUNCTION("""COMPUTED_VALUE"""),18.0)</f>
        <v>18</v>
      </c>
      <c r="N259" s="30">
        <f>IFERROR(__xludf.DUMMYFUNCTION("""COMPUTED_VALUE"""),12.0)</f>
        <v>12</v>
      </c>
      <c r="O259" s="30">
        <f>IFERROR(__xludf.DUMMYFUNCTION("""COMPUTED_VALUE"""),2.0)</f>
        <v>2</v>
      </c>
      <c r="P259" s="29">
        <f>IFERROR(__xludf.DUMMYFUNCTION("""COMPUTED_VALUE"""),42.0)</f>
        <v>42</v>
      </c>
      <c r="Q259" s="30">
        <f>IFERROR(__xludf.DUMMYFUNCTION("""COMPUTED_VALUE"""),10.0)</f>
        <v>10</v>
      </c>
      <c r="R259" s="30">
        <f>IFERROR(__xludf.DUMMYFUNCTION("""COMPUTED_VALUE"""),10.0)</f>
        <v>10</v>
      </c>
      <c r="S259" s="30">
        <f>IFERROR(__xludf.DUMMYFUNCTION("""COMPUTED_VALUE"""),2.0)</f>
        <v>2</v>
      </c>
      <c r="T259" s="31">
        <f>IFERROR(__xludf.DUMMYFUNCTION("""COMPUTED_VALUE"""),2.0)</f>
        <v>2</v>
      </c>
      <c r="U259" s="29">
        <f>IFERROR(__xludf.DUMMYFUNCTION("""COMPUTED_VALUE"""),2.0)</f>
        <v>2</v>
      </c>
      <c r="V259" s="30">
        <f>IFERROR(__xludf.DUMMYFUNCTION("""COMPUTED_VALUE"""),10.0)</f>
        <v>10</v>
      </c>
      <c r="W259" s="29">
        <f>IFERROR(__xludf.DUMMYFUNCTION("""COMPUTED_VALUE"""),2.0)</f>
        <v>2</v>
      </c>
      <c r="X259" s="30">
        <f>IFERROR(__xludf.DUMMYFUNCTION("""COMPUTED_VALUE"""),2.0)</f>
        <v>2</v>
      </c>
      <c r="Y259" s="30">
        <f>IFERROR(__xludf.DUMMYFUNCTION("""COMPUTED_VALUE"""),2.0)</f>
        <v>2</v>
      </c>
      <c r="Z259" s="35">
        <f>IFERROR(__xludf.DUMMYFUNCTION("""COMPUTED_VALUE"""),8.0)</f>
        <v>8</v>
      </c>
      <c r="AA259" s="30">
        <f>IFERROR(__xludf.DUMMYFUNCTION("""COMPUTED_VALUE"""),2.0)</f>
        <v>2</v>
      </c>
      <c r="AB259" s="30">
        <f>IFERROR(__xludf.DUMMYFUNCTION("""COMPUTED_VALUE"""),2.0)</f>
        <v>2</v>
      </c>
      <c r="AC259" s="34">
        <f>IFERROR(__xludf.DUMMYFUNCTION("""COMPUTED_VALUE"""),5.0)</f>
        <v>5</v>
      </c>
      <c r="AD259" s="29">
        <f>IFERROR(__xludf.DUMMYFUNCTION("""COMPUTED_VALUE"""),2.0)</f>
        <v>2</v>
      </c>
      <c r="AE259" s="35">
        <f>IFERROR(__xludf.DUMMYFUNCTION("""COMPUTED_VALUE"""),5.0)</f>
        <v>5</v>
      </c>
      <c r="AF259" s="30">
        <f>IFERROR(__xludf.DUMMYFUNCTION("""COMPUTED_VALUE"""),1.0)</f>
        <v>1</v>
      </c>
      <c r="AG259" s="30">
        <f>IFERROR(__xludf.DUMMYFUNCTION("""COMPUTED_VALUE"""),1.0)</f>
        <v>1</v>
      </c>
      <c r="AH259" s="30">
        <f>IFERROR(__xludf.DUMMYFUNCTION("""COMPUTED_VALUE"""),2.0)</f>
        <v>2</v>
      </c>
      <c r="AI259" s="34">
        <f>IFERROR(__xludf.DUMMYFUNCTION("""COMPUTED_VALUE"""),5.0)</f>
        <v>5</v>
      </c>
      <c r="AJ259" s="35">
        <f>IFERROR(__xludf.DUMMYFUNCTION("""COMPUTED_VALUE"""),9.0)</f>
        <v>9</v>
      </c>
      <c r="AK259" s="30">
        <f>IFERROR(__xludf.DUMMYFUNCTION("""COMPUTED_VALUE"""),2.0)</f>
        <v>2</v>
      </c>
      <c r="AL259" s="29">
        <f>IFERROR(__xludf.DUMMYFUNCTION("""COMPUTED_VALUE"""),2.0)</f>
        <v>2</v>
      </c>
      <c r="AM259" s="30">
        <f>IFERROR(__xludf.DUMMYFUNCTION("""COMPUTED_VALUE"""),10.0)</f>
        <v>10</v>
      </c>
      <c r="AN259" s="30">
        <f>IFERROR(__xludf.DUMMYFUNCTION("""COMPUTED_VALUE"""),2.0)</f>
        <v>2</v>
      </c>
      <c r="AO259" s="32">
        <f>IFERROR(__xludf.DUMMYFUNCTION("""COMPUTED_VALUE"""),2.0)</f>
        <v>2</v>
      </c>
      <c r="AP259" s="35">
        <f>IFERROR(__xludf.DUMMYFUNCTION("""COMPUTED_VALUE"""),5.0)</f>
        <v>5</v>
      </c>
      <c r="AQ259" s="35">
        <f>IFERROR(__xludf.DUMMYFUNCTION("""COMPUTED_VALUE"""),33.0)</f>
        <v>33</v>
      </c>
      <c r="AR259" s="30">
        <f>IFERROR(__xludf.DUMMYFUNCTION("""COMPUTED_VALUE"""),2.0)</f>
        <v>2</v>
      </c>
      <c r="AS259" s="29">
        <f>IFERROR(__xludf.DUMMYFUNCTION("""COMPUTED_VALUE"""),2.0)</f>
        <v>2</v>
      </c>
      <c r="AT259" s="29">
        <f>IFERROR(__xludf.DUMMYFUNCTION("""COMPUTED_VALUE"""),0.0)</f>
        <v>0</v>
      </c>
    </row>
    <row r="260">
      <c r="A260" s="33" t="str">
        <f>IFERROR(__xludf.DUMMYFUNCTION("""COMPUTED_VALUE"""),"Лухманова Наталья")</f>
        <v>Лухманова Наталья</v>
      </c>
      <c r="B260" s="29">
        <f>IFERROR(__xludf.DUMMYFUNCTION("""COMPUTED_VALUE"""),129.0)</f>
        <v>129</v>
      </c>
      <c r="C260" s="30">
        <f>IFERROR(__xludf.DUMMYFUNCTION("""COMPUTED_VALUE"""),26.0)</f>
        <v>26</v>
      </c>
      <c r="D260" s="30">
        <f>IFERROR(__xludf.DUMMYFUNCTION("""COMPUTED_VALUE"""),23.0)</f>
        <v>23</v>
      </c>
      <c r="E260" s="30">
        <f>IFERROR(__xludf.DUMMYFUNCTION("""COMPUTED_VALUE"""),33.0)</f>
        <v>33</v>
      </c>
      <c r="F260" s="29">
        <f>IFERROR(__xludf.DUMMYFUNCTION("""COMPUTED_VALUE"""),47.0)</f>
        <v>47</v>
      </c>
      <c r="G260" s="30">
        <f>IFERROR(__xludf.DUMMYFUNCTION("""COMPUTED_VALUE"""),22.0)</f>
        <v>22</v>
      </c>
      <c r="H260" s="30">
        <f>IFERROR(__xludf.DUMMYFUNCTION("""COMPUTED_VALUE"""),4.0)</f>
        <v>4</v>
      </c>
      <c r="I260" s="30">
        <f>IFERROR(__xludf.DUMMYFUNCTION("""COMPUTED_VALUE"""),12.0)</f>
        <v>12</v>
      </c>
      <c r="J260" s="30">
        <f>IFERROR(__xludf.DUMMYFUNCTION("""COMPUTED_VALUE"""),11.0)</f>
        <v>11</v>
      </c>
      <c r="K260" s="30">
        <f>IFERROR(__xludf.DUMMYFUNCTION("""COMPUTED_VALUE"""),7.0)</f>
        <v>7</v>
      </c>
      <c r="L260" s="30">
        <f>IFERROR(__xludf.DUMMYFUNCTION("""COMPUTED_VALUE"""),12.0)</f>
        <v>12</v>
      </c>
      <c r="M260" s="30">
        <f>IFERROR(__xludf.DUMMYFUNCTION("""COMPUTED_VALUE"""),14.0)</f>
        <v>14</v>
      </c>
      <c r="N260" s="30">
        <f>IFERROR(__xludf.DUMMYFUNCTION("""COMPUTED_VALUE"""),12.0)</f>
        <v>12</v>
      </c>
      <c r="O260" s="30">
        <f>IFERROR(__xludf.DUMMYFUNCTION("""COMPUTED_VALUE"""),2.0)</f>
        <v>2</v>
      </c>
      <c r="P260" s="29">
        <f>IFERROR(__xludf.DUMMYFUNCTION("""COMPUTED_VALUE"""),33.0)</f>
        <v>33</v>
      </c>
      <c r="Q260" s="30">
        <f>IFERROR(__xludf.DUMMYFUNCTION("""COMPUTED_VALUE"""),10.0)</f>
        <v>10</v>
      </c>
      <c r="R260" s="30">
        <f>IFERROR(__xludf.DUMMYFUNCTION("""COMPUTED_VALUE"""),10.0)</f>
        <v>10</v>
      </c>
      <c r="S260" s="30">
        <f>IFERROR(__xludf.DUMMYFUNCTION("""COMPUTED_VALUE"""),2.0)</f>
        <v>2</v>
      </c>
      <c r="T260" s="31">
        <f>IFERROR(__xludf.DUMMYFUNCTION("""COMPUTED_VALUE"""),2.0)</f>
        <v>2</v>
      </c>
      <c r="U260" s="29">
        <f>IFERROR(__xludf.DUMMYFUNCTION("""COMPUTED_VALUE"""),2.0)</f>
        <v>2</v>
      </c>
      <c r="V260" s="30">
        <f>IFERROR(__xludf.DUMMYFUNCTION("""COMPUTED_VALUE"""),10.0)</f>
        <v>10</v>
      </c>
      <c r="W260" s="29">
        <f>IFERROR(__xludf.DUMMYFUNCTION("""COMPUTED_VALUE"""),2.0)</f>
        <v>2</v>
      </c>
      <c r="X260" s="30">
        <f>IFERROR(__xludf.DUMMYFUNCTION("""COMPUTED_VALUE"""),2.0)</f>
        <v>2</v>
      </c>
      <c r="Y260" s="30">
        <f>IFERROR(__xludf.DUMMYFUNCTION("""COMPUTED_VALUE"""),0.0)</f>
        <v>0</v>
      </c>
      <c r="Z260" s="35">
        <f>IFERROR(__xludf.DUMMYFUNCTION("""COMPUTED_VALUE"""),5.0)</f>
        <v>5</v>
      </c>
      <c r="AA260" s="30">
        <f>IFERROR(__xludf.DUMMYFUNCTION("""COMPUTED_VALUE"""),2.0)</f>
        <v>2</v>
      </c>
      <c r="AB260" s="30">
        <f>IFERROR(__xludf.DUMMYFUNCTION("""COMPUTED_VALUE"""),2.0)</f>
        <v>2</v>
      </c>
      <c r="AC260" s="34">
        <f>IFERROR(__xludf.DUMMYFUNCTION("""COMPUTED_VALUE"""),5.0)</f>
        <v>5</v>
      </c>
      <c r="AD260" s="29">
        <f>IFERROR(__xludf.DUMMYFUNCTION("""COMPUTED_VALUE"""),2.0)</f>
        <v>2</v>
      </c>
      <c r="AE260" s="35">
        <f>IFERROR(__xludf.DUMMYFUNCTION("""COMPUTED_VALUE"""),5.0)</f>
        <v>5</v>
      </c>
      <c r="AF260" s="30">
        <f>IFERROR(__xludf.DUMMYFUNCTION("""COMPUTED_VALUE"""),2.0)</f>
        <v>2</v>
      </c>
      <c r="AG260" s="30">
        <f>IFERROR(__xludf.DUMMYFUNCTION("""COMPUTED_VALUE"""),3.0)</f>
        <v>3</v>
      </c>
      <c r="AH260" s="30">
        <f>IFERROR(__xludf.DUMMYFUNCTION("""COMPUTED_VALUE"""),2.0)</f>
        <v>2</v>
      </c>
      <c r="AI260" s="34">
        <f>IFERROR(__xludf.DUMMYFUNCTION("""COMPUTED_VALUE"""),5.0)</f>
        <v>5</v>
      </c>
      <c r="AJ260" s="35">
        <f>IFERROR(__xludf.DUMMYFUNCTION("""COMPUTED_VALUE"""),5.0)</f>
        <v>5</v>
      </c>
      <c r="AK260" s="30">
        <f>IFERROR(__xludf.DUMMYFUNCTION("""COMPUTED_VALUE"""),2.0)</f>
        <v>2</v>
      </c>
      <c r="AL260" s="29">
        <f>IFERROR(__xludf.DUMMYFUNCTION("""COMPUTED_VALUE"""),2.0)</f>
        <v>2</v>
      </c>
      <c r="AM260" s="30">
        <f>IFERROR(__xludf.DUMMYFUNCTION("""COMPUTED_VALUE"""),10.0)</f>
        <v>10</v>
      </c>
      <c r="AN260" s="30">
        <f>IFERROR(__xludf.DUMMYFUNCTION("""COMPUTED_VALUE"""),2.0)</f>
        <v>2</v>
      </c>
      <c r="AO260" s="32">
        <f>IFERROR(__xludf.DUMMYFUNCTION("""COMPUTED_VALUE"""),2.0)</f>
        <v>2</v>
      </c>
      <c r="AP260" s="35">
        <f>IFERROR(__xludf.DUMMYFUNCTION("""COMPUTED_VALUE"""),0.0)</f>
        <v>0</v>
      </c>
      <c r="AQ260" s="35">
        <f>IFERROR(__xludf.DUMMYFUNCTION("""COMPUTED_VALUE"""),29.0)</f>
        <v>29</v>
      </c>
      <c r="AR260" s="30">
        <f>IFERROR(__xludf.DUMMYFUNCTION("""COMPUTED_VALUE"""),2.0)</f>
        <v>2</v>
      </c>
      <c r="AS260" s="29">
        <f>IFERROR(__xludf.DUMMYFUNCTION("""COMPUTED_VALUE"""),2.0)</f>
        <v>2</v>
      </c>
      <c r="AT260" s="29">
        <f>IFERROR(__xludf.DUMMYFUNCTION("""COMPUTED_VALUE"""),0.0)</f>
        <v>0</v>
      </c>
    </row>
    <row r="261">
      <c r="A261" s="33" t="str">
        <f>IFERROR(__xludf.DUMMYFUNCTION("""COMPUTED_VALUE"""),"Коротаева Анна")</f>
        <v>Коротаева Анна</v>
      </c>
      <c r="B261" s="29">
        <f>IFERROR(__xludf.DUMMYFUNCTION("""COMPUTED_VALUE"""),63.0)</f>
        <v>63</v>
      </c>
      <c r="C261" s="30">
        <f>IFERROR(__xludf.DUMMYFUNCTION("""COMPUTED_VALUE"""),20.0)</f>
        <v>20</v>
      </c>
      <c r="D261" s="30">
        <f>IFERROR(__xludf.DUMMYFUNCTION("""COMPUTED_VALUE"""),14.0)</f>
        <v>14</v>
      </c>
      <c r="E261" s="30">
        <f>IFERROR(__xludf.DUMMYFUNCTION("""COMPUTED_VALUE"""),14.0)</f>
        <v>14</v>
      </c>
      <c r="F261" s="29">
        <f>IFERROR(__xludf.DUMMYFUNCTION("""COMPUTED_VALUE"""),15.0)</f>
        <v>15</v>
      </c>
      <c r="G261" s="30">
        <f>IFERROR(__xludf.DUMMYFUNCTION("""COMPUTED_VALUE"""),20.0)</f>
        <v>20</v>
      </c>
      <c r="H261" s="30">
        <f>IFERROR(__xludf.DUMMYFUNCTION("""COMPUTED_VALUE"""),0.0)</f>
        <v>0</v>
      </c>
      <c r="I261" s="30">
        <f>IFERROR(__xludf.DUMMYFUNCTION("""COMPUTED_VALUE"""),10.0)</f>
        <v>10</v>
      </c>
      <c r="J261" s="30">
        <f>IFERROR(__xludf.DUMMYFUNCTION("""COMPUTED_VALUE"""),4.0)</f>
        <v>4</v>
      </c>
      <c r="K261" s="30">
        <f>IFERROR(__xludf.DUMMYFUNCTION("""COMPUTED_VALUE"""),5.0)</f>
        <v>5</v>
      </c>
      <c r="L261" s="30">
        <f>IFERROR(__xludf.DUMMYFUNCTION("""COMPUTED_VALUE"""),9.0)</f>
        <v>9</v>
      </c>
      <c r="M261" s="30">
        <f>IFERROR(__xludf.DUMMYFUNCTION("""COMPUTED_VALUE"""),0.0)</f>
        <v>0</v>
      </c>
      <c r="N261" s="30">
        <f>IFERROR(__xludf.DUMMYFUNCTION("""COMPUTED_VALUE"""),10.0)</f>
        <v>10</v>
      </c>
      <c r="O261" s="30">
        <f>IFERROR(__xludf.DUMMYFUNCTION("""COMPUTED_VALUE"""),0.0)</f>
        <v>0</v>
      </c>
      <c r="P261" s="29">
        <f>IFERROR(__xludf.DUMMYFUNCTION("""COMPUTED_VALUE"""),5.0)</f>
        <v>5</v>
      </c>
      <c r="Q261" s="30">
        <f>IFERROR(__xludf.DUMMYFUNCTION("""COMPUTED_VALUE"""),10.0)</f>
        <v>10</v>
      </c>
      <c r="R261" s="30">
        <f>IFERROR(__xludf.DUMMYFUNCTION("""COMPUTED_VALUE"""),10.0)</f>
        <v>10</v>
      </c>
      <c r="S261" s="30">
        <f>IFERROR(__xludf.DUMMYFUNCTION("""COMPUTED_VALUE"""),0.0)</f>
        <v>0</v>
      </c>
      <c r="T261" s="31">
        <f>IFERROR(__xludf.DUMMYFUNCTION("""COMPUTED_VALUE"""),0.0)</f>
        <v>0</v>
      </c>
      <c r="U261" s="29">
        <f>IFERROR(__xludf.DUMMYFUNCTION("""COMPUTED_VALUE"""),0.0)</f>
        <v>0</v>
      </c>
      <c r="V261" s="30">
        <f>IFERROR(__xludf.DUMMYFUNCTION("""COMPUTED_VALUE"""),10.0)</f>
        <v>10</v>
      </c>
      <c r="W261" s="29">
        <f>IFERROR(__xludf.DUMMYFUNCTION("""COMPUTED_VALUE"""),0.0)</f>
        <v>0</v>
      </c>
      <c r="X261" s="30">
        <f>IFERROR(__xludf.DUMMYFUNCTION("""COMPUTED_VALUE"""),2.0)</f>
        <v>2</v>
      </c>
      <c r="Y261" s="30">
        <f>IFERROR(__xludf.DUMMYFUNCTION("""COMPUTED_VALUE"""),2.0)</f>
        <v>2</v>
      </c>
      <c r="Z261" s="35">
        <f>IFERROR(__xludf.DUMMYFUNCTION("""COMPUTED_VALUE"""),0.0)</f>
        <v>0</v>
      </c>
      <c r="AA261" s="30">
        <f>IFERROR(__xludf.DUMMYFUNCTION("""COMPUTED_VALUE"""),0.0)</f>
        <v>0</v>
      </c>
      <c r="AB261" s="30">
        <f>IFERROR(__xludf.DUMMYFUNCTION("""COMPUTED_VALUE"""),0.0)</f>
        <v>0</v>
      </c>
      <c r="AC261" s="34">
        <f>IFERROR(__xludf.DUMMYFUNCTION("""COMPUTED_VALUE"""),5.0)</f>
        <v>5</v>
      </c>
      <c r="AD261" s="29">
        <f>IFERROR(__xludf.DUMMYFUNCTION("""COMPUTED_VALUE"""),0.0)</f>
        <v>0</v>
      </c>
      <c r="AE261" s="35">
        <f>IFERROR(__xludf.DUMMYFUNCTION("""COMPUTED_VALUE"""),5.0)</f>
        <v>5</v>
      </c>
      <c r="AF261" s="30">
        <f>IFERROR(__xludf.DUMMYFUNCTION("""COMPUTED_VALUE"""),2.0)</f>
        <v>2</v>
      </c>
      <c r="AG261" s="30">
        <f>IFERROR(__xludf.DUMMYFUNCTION("""COMPUTED_VALUE"""),2.0)</f>
        <v>2</v>
      </c>
      <c r="AH261" s="30">
        <f>IFERROR(__xludf.DUMMYFUNCTION("""COMPUTED_VALUE"""),0.0)</f>
        <v>0</v>
      </c>
      <c r="AI261" s="34">
        <f>IFERROR(__xludf.DUMMYFUNCTION("""COMPUTED_VALUE"""),0.0)</f>
        <v>0</v>
      </c>
      <c r="AJ261" s="35">
        <f>IFERROR(__xludf.DUMMYFUNCTION("""COMPUTED_VALUE"""),0.0)</f>
        <v>0</v>
      </c>
      <c r="AK261" s="30">
        <f>IFERROR(__xludf.DUMMYFUNCTION("""COMPUTED_VALUE"""),0.0)</f>
        <v>0</v>
      </c>
      <c r="AL261" s="29">
        <f>IFERROR(__xludf.DUMMYFUNCTION("""COMPUTED_VALUE"""),0.0)</f>
        <v>0</v>
      </c>
      <c r="AM261" s="30">
        <f>IFERROR(__xludf.DUMMYFUNCTION("""COMPUTED_VALUE"""),10.0)</f>
        <v>10</v>
      </c>
      <c r="AN261" s="30">
        <f>IFERROR(__xludf.DUMMYFUNCTION("""COMPUTED_VALUE"""),0.0)</f>
        <v>0</v>
      </c>
      <c r="AO261" s="32">
        <f>IFERROR(__xludf.DUMMYFUNCTION("""COMPUTED_VALUE"""),0.0)</f>
        <v>0</v>
      </c>
      <c r="AP261" s="35">
        <f>IFERROR(__xludf.DUMMYFUNCTION("""COMPUTED_VALUE"""),5.0)</f>
        <v>5</v>
      </c>
      <c r="AQ261" s="35">
        <f>IFERROR(__xludf.DUMMYFUNCTION("""COMPUTED_VALUE"""),0.0)</f>
        <v>0</v>
      </c>
      <c r="AR261" s="30">
        <f>IFERROR(__xludf.DUMMYFUNCTION("""COMPUTED_VALUE"""),0.0)</f>
        <v>0</v>
      </c>
      <c r="AS261" s="29">
        <f>IFERROR(__xludf.DUMMYFUNCTION("""COMPUTED_VALUE"""),0.0)</f>
        <v>0</v>
      </c>
      <c r="AT261" s="29">
        <f>IFERROR(__xludf.DUMMYFUNCTION("""COMPUTED_VALUE"""),0.0)</f>
        <v>0</v>
      </c>
    </row>
    <row r="262">
      <c r="A262" s="33" t="str">
        <f>IFERROR(__xludf.DUMMYFUNCTION("""COMPUTED_VALUE"""),"Обухова Марина")</f>
        <v>Обухова Марина</v>
      </c>
      <c r="B262" s="29">
        <f>IFERROR(__xludf.DUMMYFUNCTION("""COMPUTED_VALUE"""),55.0)</f>
        <v>55</v>
      </c>
      <c r="C262" s="30">
        <f>IFERROR(__xludf.DUMMYFUNCTION("""COMPUTED_VALUE"""),20.0)</f>
        <v>20</v>
      </c>
      <c r="D262" s="30">
        <f>IFERROR(__xludf.DUMMYFUNCTION("""COMPUTED_VALUE"""),10.0)</f>
        <v>10</v>
      </c>
      <c r="E262" s="30">
        <f>IFERROR(__xludf.DUMMYFUNCTION("""COMPUTED_VALUE"""),15.0)</f>
        <v>15</v>
      </c>
      <c r="F262" s="29">
        <f>IFERROR(__xludf.DUMMYFUNCTION("""COMPUTED_VALUE"""),10.0)</f>
        <v>10</v>
      </c>
      <c r="G262" s="30">
        <f>IFERROR(__xludf.DUMMYFUNCTION("""COMPUTED_VALUE"""),20.0)</f>
        <v>20</v>
      </c>
      <c r="H262" s="30">
        <f>IFERROR(__xludf.DUMMYFUNCTION("""COMPUTED_VALUE"""),0.0)</f>
        <v>0</v>
      </c>
      <c r="I262" s="30">
        <f>IFERROR(__xludf.DUMMYFUNCTION("""COMPUTED_VALUE"""),10.0)</f>
        <v>10</v>
      </c>
      <c r="J262" s="30">
        <f>IFERROR(__xludf.DUMMYFUNCTION("""COMPUTED_VALUE"""),0.0)</f>
        <v>0</v>
      </c>
      <c r="K262" s="30">
        <f>IFERROR(__xludf.DUMMYFUNCTION("""COMPUTED_VALUE"""),5.0)</f>
        <v>5</v>
      </c>
      <c r="L262" s="30">
        <f>IFERROR(__xludf.DUMMYFUNCTION("""COMPUTED_VALUE"""),5.0)</f>
        <v>5</v>
      </c>
      <c r="M262" s="30">
        <f>IFERROR(__xludf.DUMMYFUNCTION("""COMPUTED_VALUE"""),5.0)</f>
        <v>5</v>
      </c>
      <c r="N262" s="30">
        <f>IFERROR(__xludf.DUMMYFUNCTION("""COMPUTED_VALUE"""),10.0)</f>
        <v>10</v>
      </c>
      <c r="O262" s="30">
        <f>IFERROR(__xludf.DUMMYFUNCTION("""COMPUTED_VALUE"""),0.0)</f>
        <v>0</v>
      </c>
      <c r="P262" s="29">
        <f>IFERROR(__xludf.DUMMYFUNCTION("""COMPUTED_VALUE"""),0.0)</f>
        <v>0</v>
      </c>
      <c r="Q262" s="30">
        <f>IFERROR(__xludf.DUMMYFUNCTION("""COMPUTED_VALUE"""),10.0)</f>
        <v>10</v>
      </c>
      <c r="R262" s="30">
        <f>IFERROR(__xludf.DUMMYFUNCTION("""COMPUTED_VALUE"""),10.0)</f>
        <v>10</v>
      </c>
      <c r="S262" s="30">
        <f>IFERROR(__xludf.DUMMYFUNCTION("""COMPUTED_VALUE"""),0.0)</f>
        <v>0</v>
      </c>
      <c r="T262" s="31">
        <f>IFERROR(__xludf.DUMMYFUNCTION("""COMPUTED_VALUE"""),0.0)</f>
        <v>0</v>
      </c>
      <c r="U262" s="29">
        <f>IFERROR(__xludf.DUMMYFUNCTION("""COMPUTED_VALUE"""),0.0)</f>
        <v>0</v>
      </c>
      <c r="V262" s="30">
        <f>IFERROR(__xludf.DUMMYFUNCTION("""COMPUTED_VALUE"""),10.0)</f>
        <v>10</v>
      </c>
      <c r="W262" s="29">
        <f>IFERROR(__xludf.DUMMYFUNCTION("""COMPUTED_VALUE"""),0.0)</f>
        <v>0</v>
      </c>
      <c r="X262" s="30">
        <f>IFERROR(__xludf.DUMMYFUNCTION("""COMPUTED_VALUE"""),0.0)</f>
        <v>0</v>
      </c>
      <c r="Y262" s="30">
        <f>IFERROR(__xludf.DUMMYFUNCTION("""COMPUTED_VALUE"""),0.0)</f>
        <v>0</v>
      </c>
      <c r="Z262" s="35">
        <f>IFERROR(__xludf.DUMMYFUNCTION("""COMPUTED_VALUE"""),0.0)</f>
        <v>0</v>
      </c>
      <c r="AA262" s="30">
        <f>IFERROR(__xludf.DUMMYFUNCTION("""COMPUTED_VALUE"""),0.0)</f>
        <v>0</v>
      </c>
      <c r="AB262" s="30">
        <f>IFERROR(__xludf.DUMMYFUNCTION("""COMPUTED_VALUE"""),0.0)</f>
        <v>0</v>
      </c>
      <c r="AC262" s="34">
        <f>IFERROR(__xludf.DUMMYFUNCTION("""COMPUTED_VALUE"""),5.0)</f>
        <v>5</v>
      </c>
      <c r="AD262" s="29">
        <f>IFERROR(__xludf.DUMMYFUNCTION("""COMPUTED_VALUE"""),0.0)</f>
        <v>0</v>
      </c>
      <c r="AE262" s="35">
        <f>IFERROR(__xludf.DUMMYFUNCTION("""COMPUTED_VALUE"""),5.0)</f>
        <v>5</v>
      </c>
      <c r="AF262" s="30">
        <f>IFERROR(__xludf.DUMMYFUNCTION("""COMPUTED_VALUE"""),0.0)</f>
        <v>0</v>
      </c>
      <c r="AG262" s="30">
        <f>IFERROR(__xludf.DUMMYFUNCTION("""COMPUTED_VALUE"""),0.0)</f>
        <v>0</v>
      </c>
      <c r="AH262" s="30">
        <f>IFERROR(__xludf.DUMMYFUNCTION("""COMPUTED_VALUE"""),0.0)</f>
        <v>0</v>
      </c>
      <c r="AI262" s="34">
        <f>IFERROR(__xludf.DUMMYFUNCTION("""COMPUTED_VALUE"""),5.0)</f>
        <v>5</v>
      </c>
      <c r="AJ262" s="35">
        <f>IFERROR(__xludf.DUMMYFUNCTION("""COMPUTED_VALUE"""),0.0)</f>
        <v>0</v>
      </c>
      <c r="AK262" s="30">
        <f>IFERROR(__xludf.DUMMYFUNCTION("""COMPUTED_VALUE"""),0.0)</f>
        <v>0</v>
      </c>
      <c r="AL262" s="29">
        <f>IFERROR(__xludf.DUMMYFUNCTION("""COMPUTED_VALUE"""),0.0)</f>
        <v>0</v>
      </c>
      <c r="AM262" s="30">
        <f>IFERROR(__xludf.DUMMYFUNCTION("""COMPUTED_VALUE"""),10.0)</f>
        <v>10</v>
      </c>
      <c r="AN262" s="30">
        <f>IFERROR(__xludf.DUMMYFUNCTION("""COMPUTED_VALUE"""),0.0)</f>
        <v>0</v>
      </c>
      <c r="AO262" s="32">
        <f>IFERROR(__xludf.DUMMYFUNCTION("""COMPUTED_VALUE"""),0.0)</f>
        <v>0</v>
      </c>
      <c r="AP262" s="35">
        <f>IFERROR(__xludf.DUMMYFUNCTION("""COMPUTED_VALUE"""),0.0)</f>
        <v>0</v>
      </c>
      <c r="AQ262" s="35">
        <f>IFERROR(__xludf.DUMMYFUNCTION("""COMPUTED_VALUE"""),0.0)</f>
        <v>0</v>
      </c>
      <c r="AR262" s="30">
        <f>IFERROR(__xludf.DUMMYFUNCTION("""COMPUTED_VALUE"""),0.0)</f>
        <v>0</v>
      </c>
      <c r="AS262" s="29">
        <f>IFERROR(__xludf.DUMMYFUNCTION("""COMPUTED_VALUE"""),0.0)</f>
        <v>0</v>
      </c>
      <c r="AT262" s="29">
        <f>IFERROR(__xludf.DUMMYFUNCTION("""COMPUTED_VALUE"""),0.0)</f>
        <v>0</v>
      </c>
    </row>
    <row r="263">
      <c r="A263" s="33" t="str">
        <f>IFERROR(__xludf.DUMMYFUNCTION("""COMPUTED_VALUE"""),"Вахитова Айгуль")</f>
        <v>Вахитова Айгуль</v>
      </c>
      <c r="B263" s="29">
        <f>IFERROR(__xludf.DUMMYFUNCTION("""COMPUTED_VALUE"""),59.0)</f>
        <v>59</v>
      </c>
      <c r="C263" s="30">
        <f>IFERROR(__xludf.DUMMYFUNCTION("""COMPUTED_VALUE"""),20.0)</f>
        <v>20</v>
      </c>
      <c r="D263" s="30">
        <f>IFERROR(__xludf.DUMMYFUNCTION("""COMPUTED_VALUE"""),14.0)</f>
        <v>14</v>
      </c>
      <c r="E263" s="30">
        <f>IFERROR(__xludf.DUMMYFUNCTION("""COMPUTED_VALUE"""),10.0)</f>
        <v>10</v>
      </c>
      <c r="F263" s="29">
        <f>IFERROR(__xludf.DUMMYFUNCTION("""COMPUTED_VALUE"""),15.0)</f>
        <v>15</v>
      </c>
      <c r="G263" s="30">
        <f>IFERROR(__xludf.DUMMYFUNCTION("""COMPUTED_VALUE"""),20.0)</f>
        <v>20</v>
      </c>
      <c r="H263" s="30">
        <f>IFERROR(__xludf.DUMMYFUNCTION("""COMPUTED_VALUE"""),0.0)</f>
        <v>0</v>
      </c>
      <c r="I263" s="30">
        <f>IFERROR(__xludf.DUMMYFUNCTION("""COMPUTED_VALUE"""),10.0)</f>
        <v>10</v>
      </c>
      <c r="J263" s="30">
        <f>IFERROR(__xludf.DUMMYFUNCTION("""COMPUTED_VALUE"""),4.0)</f>
        <v>4</v>
      </c>
      <c r="K263" s="30">
        <f>IFERROR(__xludf.DUMMYFUNCTION("""COMPUTED_VALUE"""),5.0)</f>
        <v>5</v>
      </c>
      <c r="L263" s="30">
        <f>IFERROR(__xludf.DUMMYFUNCTION("""COMPUTED_VALUE"""),0.0)</f>
        <v>0</v>
      </c>
      <c r="M263" s="30">
        <f>IFERROR(__xludf.DUMMYFUNCTION("""COMPUTED_VALUE"""),5.0)</f>
        <v>5</v>
      </c>
      <c r="N263" s="30">
        <f>IFERROR(__xludf.DUMMYFUNCTION("""COMPUTED_VALUE"""),10.0)</f>
        <v>10</v>
      </c>
      <c r="O263" s="30">
        <f>IFERROR(__xludf.DUMMYFUNCTION("""COMPUTED_VALUE"""),0.0)</f>
        <v>0</v>
      </c>
      <c r="P263" s="29">
        <f>IFERROR(__xludf.DUMMYFUNCTION("""COMPUTED_VALUE"""),5.0)</f>
        <v>5</v>
      </c>
      <c r="Q263" s="30">
        <f>IFERROR(__xludf.DUMMYFUNCTION("""COMPUTED_VALUE"""),10.0)</f>
        <v>10</v>
      </c>
      <c r="R263" s="30">
        <f>IFERROR(__xludf.DUMMYFUNCTION("""COMPUTED_VALUE"""),10.0)</f>
        <v>10</v>
      </c>
      <c r="S263" s="30">
        <f>IFERROR(__xludf.DUMMYFUNCTION("""COMPUTED_VALUE"""),0.0)</f>
        <v>0</v>
      </c>
      <c r="T263" s="31">
        <f>IFERROR(__xludf.DUMMYFUNCTION("""COMPUTED_VALUE"""),0.0)</f>
        <v>0</v>
      </c>
      <c r="U263" s="29">
        <f>IFERROR(__xludf.DUMMYFUNCTION("""COMPUTED_VALUE"""),0.0)</f>
        <v>0</v>
      </c>
      <c r="V263" s="30">
        <f>IFERROR(__xludf.DUMMYFUNCTION("""COMPUTED_VALUE"""),10.0)</f>
        <v>10</v>
      </c>
      <c r="W263" s="29">
        <f>IFERROR(__xludf.DUMMYFUNCTION("""COMPUTED_VALUE"""),0.0)</f>
        <v>0</v>
      </c>
      <c r="X263" s="30">
        <f>IFERROR(__xludf.DUMMYFUNCTION("""COMPUTED_VALUE"""),2.0)</f>
        <v>2</v>
      </c>
      <c r="Y263" s="30">
        <f>IFERROR(__xludf.DUMMYFUNCTION("""COMPUTED_VALUE"""),2.0)</f>
        <v>2</v>
      </c>
      <c r="Z263" s="35">
        <f>IFERROR(__xludf.DUMMYFUNCTION("""COMPUTED_VALUE"""),0.0)</f>
        <v>0</v>
      </c>
      <c r="AA263" s="30">
        <f>IFERROR(__xludf.DUMMYFUNCTION("""COMPUTED_VALUE"""),0.0)</f>
        <v>0</v>
      </c>
      <c r="AB263" s="30">
        <f>IFERROR(__xludf.DUMMYFUNCTION("""COMPUTED_VALUE"""),0.0)</f>
        <v>0</v>
      </c>
      <c r="AC263" s="34">
        <f>IFERROR(__xludf.DUMMYFUNCTION("""COMPUTED_VALUE"""),5.0)</f>
        <v>5</v>
      </c>
      <c r="AD263" s="29">
        <f>IFERROR(__xludf.DUMMYFUNCTION("""COMPUTED_VALUE"""),0.0)</f>
        <v>0</v>
      </c>
      <c r="AE263" s="35">
        <f>IFERROR(__xludf.DUMMYFUNCTION("""COMPUTED_VALUE"""),0.0)</f>
        <v>0</v>
      </c>
      <c r="AF263" s="30">
        <f>IFERROR(__xludf.DUMMYFUNCTION("""COMPUTED_VALUE"""),0.0)</f>
        <v>0</v>
      </c>
      <c r="AG263" s="30">
        <f>IFERROR(__xludf.DUMMYFUNCTION("""COMPUTED_VALUE"""),0.0)</f>
        <v>0</v>
      </c>
      <c r="AH263" s="30">
        <f>IFERROR(__xludf.DUMMYFUNCTION("""COMPUTED_VALUE"""),0.0)</f>
        <v>0</v>
      </c>
      <c r="AI263" s="34">
        <f>IFERROR(__xludf.DUMMYFUNCTION("""COMPUTED_VALUE"""),5.0)</f>
        <v>5</v>
      </c>
      <c r="AJ263" s="35">
        <f>IFERROR(__xludf.DUMMYFUNCTION("""COMPUTED_VALUE"""),0.0)</f>
        <v>0</v>
      </c>
      <c r="AK263" s="30">
        <f>IFERROR(__xludf.DUMMYFUNCTION("""COMPUTED_VALUE"""),0.0)</f>
        <v>0</v>
      </c>
      <c r="AL263" s="29">
        <f>IFERROR(__xludf.DUMMYFUNCTION("""COMPUTED_VALUE"""),0.0)</f>
        <v>0</v>
      </c>
      <c r="AM263" s="30">
        <f>IFERROR(__xludf.DUMMYFUNCTION("""COMPUTED_VALUE"""),10.0)</f>
        <v>10</v>
      </c>
      <c r="AN263" s="30">
        <f>IFERROR(__xludf.DUMMYFUNCTION("""COMPUTED_VALUE"""),0.0)</f>
        <v>0</v>
      </c>
      <c r="AO263" s="32">
        <f>IFERROR(__xludf.DUMMYFUNCTION("""COMPUTED_VALUE"""),0.0)</f>
        <v>0</v>
      </c>
      <c r="AP263" s="35">
        <f>IFERROR(__xludf.DUMMYFUNCTION("""COMPUTED_VALUE"""),5.0)</f>
        <v>5</v>
      </c>
      <c r="AQ263" s="35">
        <f>IFERROR(__xludf.DUMMYFUNCTION("""COMPUTED_VALUE"""),0.0)</f>
        <v>0</v>
      </c>
      <c r="AR263" s="30">
        <f>IFERROR(__xludf.DUMMYFUNCTION("""COMPUTED_VALUE"""),0.0)</f>
        <v>0</v>
      </c>
      <c r="AS263" s="29">
        <f>IFERROR(__xludf.DUMMYFUNCTION("""COMPUTED_VALUE"""),0.0)</f>
        <v>0</v>
      </c>
      <c r="AT263" s="29">
        <f>IFERROR(__xludf.DUMMYFUNCTION("""COMPUTED_VALUE"""),0.0)</f>
        <v>0</v>
      </c>
    </row>
    <row r="264">
      <c r="A264" s="33" t="str">
        <f>IFERROR(__xludf.DUMMYFUNCTION("""COMPUTED_VALUE"""),"Стребкова Светлана")</f>
        <v>Стребкова Светлана</v>
      </c>
      <c r="B264" s="29">
        <f>IFERROR(__xludf.DUMMYFUNCTION("""COMPUTED_VALUE"""),137.0)</f>
        <v>137</v>
      </c>
      <c r="C264" s="30">
        <f>IFERROR(__xludf.DUMMYFUNCTION("""COMPUTED_VALUE"""),26.0)</f>
        <v>26</v>
      </c>
      <c r="D264" s="30">
        <f>IFERROR(__xludf.DUMMYFUNCTION("""COMPUTED_VALUE"""),19.0)</f>
        <v>19</v>
      </c>
      <c r="E264" s="30">
        <f>IFERROR(__xludf.DUMMYFUNCTION("""COMPUTED_VALUE"""),35.0)</f>
        <v>35</v>
      </c>
      <c r="F264" s="29">
        <f>IFERROR(__xludf.DUMMYFUNCTION("""COMPUTED_VALUE"""),57.0)</f>
        <v>57</v>
      </c>
      <c r="G264" s="30">
        <f>IFERROR(__xludf.DUMMYFUNCTION("""COMPUTED_VALUE"""),22.0)</f>
        <v>22</v>
      </c>
      <c r="H264" s="30">
        <f>IFERROR(__xludf.DUMMYFUNCTION("""COMPUTED_VALUE"""),4.0)</f>
        <v>4</v>
      </c>
      <c r="I264" s="30">
        <f>IFERROR(__xludf.DUMMYFUNCTION("""COMPUTED_VALUE"""),12.0)</f>
        <v>12</v>
      </c>
      <c r="J264" s="30">
        <f>IFERROR(__xludf.DUMMYFUNCTION("""COMPUTED_VALUE"""),7.0)</f>
        <v>7</v>
      </c>
      <c r="K264" s="30">
        <f>IFERROR(__xludf.DUMMYFUNCTION("""COMPUTED_VALUE"""),7.0)</f>
        <v>7</v>
      </c>
      <c r="L264" s="30">
        <f>IFERROR(__xludf.DUMMYFUNCTION("""COMPUTED_VALUE"""),12.0)</f>
        <v>12</v>
      </c>
      <c r="M264" s="30">
        <f>IFERROR(__xludf.DUMMYFUNCTION("""COMPUTED_VALUE"""),16.0)</f>
        <v>16</v>
      </c>
      <c r="N264" s="30">
        <f>IFERROR(__xludf.DUMMYFUNCTION("""COMPUTED_VALUE"""),12.0)</f>
        <v>12</v>
      </c>
      <c r="O264" s="30">
        <f>IFERROR(__xludf.DUMMYFUNCTION("""COMPUTED_VALUE"""),2.0)</f>
        <v>2</v>
      </c>
      <c r="P264" s="29">
        <f>IFERROR(__xludf.DUMMYFUNCTION("""COMPUTED_VALUE"""),43.0)</f>
        <v>43</v>
      </c>
      <c r="Q264" s="30">
        <f>IFERROR(__xludf.DUMMYFUNCTION("""COMPUTED_VALUE"""),10.0)</f>
        <v>10</v>
      </c>
      <c r="R264" s="30">
        <f>IFERROR(__xludf.DUMMYFUNCTION("""COMPUTED_VALUE"""),10.0)</f>
        <v>10</v>
      </c>
      <c r="S264" s="30">
        <f>IFERROR(__xludf.DUMMYFUNCTION("""COMPUTED_VALUE"""),2.0)</f>
        <v>2</v>
      </c>
      <c r="T264" s="31">
        <f>IFERROR(__xludf.DUMMYFUNCTION("""COMPUTED_VALUE"""),2.0)</f>
        <v>2</v>
      </c>
      <c r="U264" s="29">
        <f>IFERROR(__xludf.DUMMYFUNCTION("""COMPUTED_VALUE"""),2.0)</f>
        <v>2</v>
      </c>
      <c r="V264" s="30">
        <f>IFERROR(__xludf.DUMMYFUNCTION("""COMPUTED_VALUE"""),10.0)</f>
        <v>10</v>
      </c>
      <c r="W264" s="29">
        <f>IFERROR(__xludf.DUMMYFUNCTION("""COMPUTED_VALUE"""),2.0)</f>
        <v>2</v>
      </c>
      <c r="X264" s="30">
        <f>IFERROR(__xludf.DUMMYFUNCTION("""COMPUTED_VALUE"""),1.0)</f>
        <v>1</v>
      </c>
      <c r="Y264" s="30">
        <f>IFERROR(__xludf.DUMMYFUNCTION("""COMPUTED_VALUE"""),2.0)</f>
        <v>2</v>
      </c>
      <c r="Z264" s="35">
        <f>IFERROR(__xludf.DUMMYFUNCTION("""COMPUTED_VALUE"""),0.0)</f>
        <v>0</v>
      </c>
      <c r="AA264" s="30">
        <f>IFERROR(__xludf.DUMMYFUNCTION("""COMPUTED_VALUE"""),2.0)</f>
        <v>2</v>
      </c>
      <c r="AB264" s="30">
        <f>IFERROR(__xludf.DUMMYFUNCTION("""COMPUTED_VALUE"""),2.0)</f>
        <v>2</v>
      </c>
      <c r="AC264" s="34">
        <f>IFERROR(__xludf.DUMMYFUNCTION("""COMPUTED_VALUE"""),5.0)</f>
        <v>5</v>
      </c>
      <c r="AD264" s="29">
        <f>IFERROR(__xludf.DUMMYFUNCTION("""COMPUTED_VALUE"""),2.0)</f>
        <v>2</v>
      </c>
      <c r="AE264" s="35">
        <f>IFERROR(__xludf.DUMMYFUNCTION("""COMPUTED_VALUE"""),5.0)</f>
        <v>5</v>
      </c>
      <c r="AF264" s="30">
        <f>IFERROR(__xludf.DUMMYFUNCTION("""COMPUTED_VALUE"""),2.0)</f>
        <v>2</v>
      </c>
      <c r="AG264" s="30">
        <f>IFERROR(__xludf.DUMMYFUNCTION("""COMPUTED_VALUE"""),3.0)</f>
        <v>3</v>
      </c>
      <c r="AH264" s="30">
        <f>IFERROR(__xludf.DUMMYFUNCTION("""COMPUTED_VALUE"""),2.0)</f>
        <v>2</v>
      </c>
      <c r="AI264" s="34">
        <f>IFERROR(__xludf.DUMMYFUNCTION("""COMPUTED_VALUE"""),5.0)</f>
        <v>5</v>
      </c>
      <c r="AJ264" s="35">
        <f>IFERROR(__xludf.DUMMYFUNCTION("""COMPUTED_VALUE"""),7.0)</f>
        <v>7</v>
      </c>
      <c r="AK264" s="30">
        <f>IFERROR(__xludf.DUMMYFUNCTION("""COMPUTED_VALUE"""),2.0)</f>
        <v>2</v>
      </c>
      <c r="AL264" s="29">
        <f>IFERROR(__xludf.DUMMYFUNCTION("""COMPUTED_VALUE"""),2.0)</f>
        <v>2</v>
      </c>
      <c r="AM264" s="30">
        <f>IFERROR(__xludf.DUMMYFUNCTION("""COMPUTED_VALUE"""),10.0)</f>
        <v>10</v>
      </c>
      <c r="AN264" s="30">
        <f>IFERROR(__xludf.DUMMYFUNCTION("""COMPUTED_VALUE"""),2.0)</f>
        <v>2</v>
      </c>
      <c r="AO264" s="32">
        <f>IFERROR(__xludf.DUMMYFUNCTION("""COMPUTED_VALUE"""),2.0)</f>
        <v>2</v>
      </c>
      <c r="AP264" s="35">
        <f>IFERROR(__xludf.DUMMYFUNCTION("""COMPUTED_VALUE"""),5.0)</f>
        <v>5</v>
      </c>
      <c r="AQ264" s="35">
        <f>IFERROR(__xludf.DUMMYFUNCTION("""COMPUTED_VALUE"""),34.0)</f>
        <v>34</v>
      </c>
      <c r="AR264" s="30">
        <f>IFERROR(__xludf.DUMMYFUNCTION("""COMPUTED_VALUE"""),2.0)</f>
        <v>2</v>
      </c>
      <c r="AS264" s="29">
        <f>IFERROR(__xludf.DUMMYFUNCTION("""COMPUTED_VALUE"""),2.0)</f>
        <v>2</v>
      </c>
      <c r="AT264" s="29">
        <f>IFERROR(__xludf.DUMMYFUNCTION("""COMPUTED_VALUE"""),0.0)</f>
        <v>0</v>
      </c>
    </row>
    <row r="265">
      <c r="A265" s="33" t="str">
        <f>IFERROR(__xludf.DUMMYFUNCTION("""COMPUTED_VALUE"""),"Андреева Лариса")</f>
        <v>Андреева Лариса</v>
      </c>
      <c r="B265" s="29">
        <f>IFERROR(__xludf.DUMMYFUNCTION("""COMPUTED_VALUE"""),128.0)</f>
        <v>128</v>
      </c>
      <c r="C265" s="30">
        <f>IFERROR(__xludf.DUMMYFUNCTION("""COMPUTED_VALUE"""),20.0)</f>
        <v>20</v>
      </c>
      <c r="D265" s="30">
        <f>IFERROR(__xludf.DUMMYFUNCTION("""COMPUTED_VALUE"""),21.0)</f>
        <v>21</v>
      </c>
      <c r="E265" s="30">
        <f>IFERROR(__xludf.DUMMYFUNCTION("""COMPUTED_VALUE"""),33.0)</f>
        <v>33</v>
      </c>
      <c r="F265" s="29">
        <f>IFERROR(__xludf.DUMMYFUNCTION("""COMPUTED_VALUE"""),54.0)</f>
        <v>54</v>
      </c>
      <c r="G265" s="30">
        <f>IFERROR(__xludf.DUMMYFUNCTION("""COMPUTED_VALUE"""),20.0)</f>
        <v>20</v>
      </c>
      <c r="H265" s="30">
        <f>IFERROR(__xludf.DUMMYFUNCTION("""COMPUTED_VALUE"""),0.0)</f>
        <v>0</v>
      </c>
      <c r="I265" s="30">
        <f>IFERROR(__xludf.DUMMYFUNCTION("""COMPUTED_VALUE"""),10.0)</f>
        <v>10</v>
      </c>
      <c r="J265" s="30">
        <f>IFERROR(__xludf.DUMMYFUNCTION("""COMPUTED_VALUE"""),11.0)</f>
        <v>11</v>
      </c>
      <c r="K265" s="30">
        <f>IFERROR(__xludf.DUMMYFUNCTION("""COMPUTED_VALUE"""),7.0)</f>
        <v>7</v>
      </c>
      <c r="L265" s="30">
        <f>IFERROR(__xludf.DUMMYFUNCTION("""COMPUTED_VALUE"""),12.0)</f>
        <v>12</v>
      </c>
      <c r="M265" s="30">
        <f>IFERROR(__xludf.DUMMYFUNCTION("""COMPUTED_VALUE"""),14.0)</f>
        <v>14</v>
      </c>
      <c r="N265" s="30">
        <f>IFERROR(__xludf.DUMMYFUNCTION("""COMPUTED_VALUE"""),12.0)</f>
        <v>12</v>
      </c>
      <c r="O265" s="30">
        <f>IFERROR(__xludf.DUMMYFUNCTION("""COMPUTED_VALUE"""),2.0)</f>
        <v>2</v>
      </c>
      <c r="P265" s="29">
        <f>IFERROR(__xludf.DUMMYFUNCTION("""COMPUTED_VALUE"""),40.0)</f>
        <v>40</v>
      </c>
      <c r="Q265" s="30">
        <f>IFERROR(__xludf.DUMMYFUNCTION("""COMPUTED_VALUE"""),10.0)</f>
        <v>10</v>
      </c>
      <c r="R265" s="30">
        <f>IFERROR(__xludf.DUMMYFUNCTION("""COMPUTED_VALUE"""),10.0)</f>
        <v>10</v>
      </c>
      <c r="S265" s="30">
        <f>IFERROR(__xludf.DUMMYFUNCTION("""COMPUTED_VALUE"""),0.0)</f>
        <v>0</v>
      </c>
      <c r="T265" s="31">
        <f>IFERROR(__xludf.DUMMYFUNCTION("""COMPUTED_VALUE"""),0.0)</f>
        <v>0</v>
      </c>
      <c r="U265" s="29">
        <f>IFERROR(__xludf.DUMMYFUNCTION("""COMPUTED_VALUE"""),0.0)</f>
        <v>0</v>
      </c>
      <c r="V265" s="30">
        <f>IFERROR(__xludf.DUMMYFUNCTION("""COMPUTED_VALUE"""),10.0)</f>
        <v>10</v>
      </c>
      <c r="W265" s="29">
        <f>IFERROR(__xludf.DUMMYFUNCTION("""COMPUTED_VALUE"""),0.0)</f>
        <v>0</v>
      </c>
      <c r="X265" s="30">
        <f>IFERROR(__xludf.DUMMYFUNCTION("""COMPUTED_VALUE"""),2.0)</f>
        <v>2</v>
      </c>
      <c r="Y265" s="30">
        <f>IFERROR(__xludf.DUMMYFUNCTION("""COMPUTED_VALUE"""),3.0)</f>
        <v>3</v>
      </c>
      <c r="Z265" s="35">
        <f>IFERROR(__xludf.DUMMYFUNCTION("""COMPUTED_VALUE"""),2.0)</f>
        <v>2</v>
      </c>
      <c r="AA265" s="30">
        <f>IFERROR(__xludf.DUMMYFUNCTION("""COMPUTED_VALUE"""),2.0)</f>
        <v>2</v>
      </c>
      <c r="AB265" s="30">
        <f>IFERROR(__xludf.DUMMYFUNCTION("""COMPUTED_VALUE"""),2.0)</f>
        <v>2</v>
      </c>
      <c r="AC265" s="34">
        <f>IFERROR(__xludf.DUMMYFUNCTION("""COMPUTED_VALUE"""),5.0)</f>
        <v>5</v>
      </c>
      <c r="AD265" s="29">
        <f>IFERROR(__xludf.DUMMYFUNCTION("""COMPUTED_VALUE"""),2.0)</f>
        <v>2</v>
      </c>
      <c r="AE265" s="35">
        <f>IFERROR(__xludf.DUMMYFUNCTION("""COMPUTED_VALUE"""),5.0)</f>
        <v>5</v>
      </c>
      <c r="AF265" s="30">
        <f>IFERROR(__xludf.DUMMYFUNCTION("""COMPUTED_VALUE"""),2.0)</f>
        <v>2</v>
      </c>
      <c r="AG265" s="30">
        <f>IFERROR(__xludf.DUMMYFUNCTION("""COMPUTED_VALUE"""),3.0)</f>
        <v>3</v>
      </c>
      <c r="AH265" s="30">
        <f>IFERROR(__xludf.DUMMYFUNCTION("""COMPUTED_VALUE"""),2.0)</f>
        <v>2</v>
      </c>
      <c r="AI265" s="34">
        <f>IFERROR(__xludf.DUMMYFUNCTION("""COMPUTED_VALUE"""),5.0)</f>
        <v>5</v>
      </c>
      <c r="AJ265" s="35">
        <f>IFERROR(__xludf.DUMMYFUNCTION("""COMPUTED_VALUE"""),5.0)</f>
        <v>5</v>
      </c>
      <c r="AK265" s="30">
        <f>IFERROR(__xludf.DUMMYFUNCTION("""COMPUTED_VALUE"""),2.0)</f>
        <v>2</v>
      </c>
      <c r="AL265" s="29">
        <f>IFERROR(__xludf.DUMMYFUNCTION("""COMPUTED_VALUE"""),2.0)</f>
        <v>2</v>
      </c>
      <c r="AM265" s="30">
        <f>IFERROR(__xludf.DUMMYFUNCTION("""COMPUTED_VALUE"""),10.0)</f>
        <v>10</v>
      </c>
      <c r="AN265" s="30">
        <f>IFERROR(__xludf.DUMMYFUNCTION("""COMPUTED_VALUE"""),2.0)</f>
        <v>2</v>
      </c>
      <c r="AO265" s="32">
        <f>IFERROR(__xludf.DUMMYFUNCTION("""COMPUTED_VALUE"""),2.0)</f>
        <v>2</v>
      </c>
      <c r="AP265" s="35">
        <f>IFERROR(__xludf.DUMMYFUNCTION("""COMPUTED_VALUE"""),5.0)</f>
        <v>5</v>
      </c>
      <c r="AQ265" s="35">
        <f>IFERROR(__xludf.DUMMYFUNCTION("""COMPUTED_VALUE"""),31.0)</f>
        <v>31</v>
      </c>
      <c r="AR265" s="30">
        <f>IFERROR(__xludf.DUMMYFUNCTION("""COMPUTED_VALUE"""),2.0)</f>
        <v>2</v>
      </c>
      <c r="AS265" s="29">
        <f>IFERROR(__xludf.DUMMYFUNCTION("""COMPUTED_VALUE"""),2.0)</f>
        <v>2</v>
      </c>
      <c r="AT265" s="29">
        <f>IFERROR(__xludf.DUMMYFUNCTION("""COMPUTED_VALUE"""),0.0)</f>
        <v>0</v>
      </c>
    </row>
    <row r="266">
      <c r="A266" s="33" t="str">
        <f>IFERROR(__xludf.DUMMYFUNCTION("""COMPUTED_VALUE"""),"Богун Наталья")</f>
        <v>Богун Наталья</v>
      </c>
      <c r="B266" s="29">
        <f>IFERROR(__xludf.DUMMYFUNCTION("""COMPUTED_VALUE"""),50.0)</f>
        <v>50</v>
      </c>
      <c r="C266" s="30">
        <f>IFERROR(__xludf.DUMMYFUNCTION("""COMPUTED_VALUE"""),26.0)</f>
        <v>26</v>
      </c>
      <c r="D266" s="30">
        <f>IFERROR(__xludf.DUMMYFUNCTION("""COMPUTED_VALUE"""),19.0)</f>
        <v>19</v>
      </c>
      <c r="E266" s="30">
        <f>IFERROR(__xludf.DUMMYFUNCTION("""COMPUTED_VALUE"""),5.0)</f>
        <v>5</v>
      </c>
      <c r="F266" s="29">
        <f>IFERROR(__xludf.DUMMYFUNCTION("""COMPUTED_VALUE"""),0.0)</f>
        <v>0</v>
      </c>
      <c r="G266" s="30">
        <f>IFERROR(__xludf.DUMMYFUNCTION("""COMPUTED_VALUE"""),22.0)</f>
        <v>22</v>
      </c>
      <c r="H266" s="30">
        <f>IFERROR(__xludf.DUMMYFUNCTION("""COMPUTED_VALUE"""),4.0)</f>
        <v>4</v>
      </c>
      <c r="I266" s="30">
        <f>IFERROR(__xludf.DUMMYFUNCTION("""COMPUTED_VALUE"""),12.0)</f>
        <v>12</v>
      </c>
      <c r="J266" s="30">
        <f>IFERROR(__xludf.DUMMYFUNCTION("""COMPUTED_VALUE"""),7.0)</f>
        <v>7</v>
      </c>
      <c r="K266" s="30">
        <f>IFERROR(__xludf.DUMMYFUNCTION("""COMPUTED_VALUE"""),0.0)</f>
        <v>0</v>
      </c>
      <c r="L266" s="30">
        <f>IFERROR(__xludf.DUMMYFUNCTION("""COMPUTED_VALUE"""),5.0)</f>
        <v>5</v>
      </c>
      <c r="M266" s="30">
        <f>IFERROR(__xludf.DUMMYFUNCTION("""COMPUTED_VALUE"""),0.0)</f>
        <v>0</v>
      </c>
      <c r="N266" s="30">
        <f>IFERROR(__xludf.DUMMYFUNCTION("""COMPUTED_VALUE"""),0.0)</f>
        <v>0</v>
      </c>
      <c r="O266" s="30">
        <f>IFERROR(__xludf.DUMMYFUNCTION("""COMPUTED_VALUE"""),0.0)</f>
        <v>0</v>
      </c>
      <c r="P266" s="29">
        <f>IFERROR(__xludf.DUMMYFUNCTION("""COMPUTED_VALUE"""),0.0)</f>
        <v>0</v>
      </c>
      <c r="Q266" s="30">
        <f>IFERROR(__xludf.DUMMYFUNCTION("""COMPUTED_VALUE"""),10.0)</f>
        <v>10</v>
      </c>
      <c r="R266" s="30">
        <f>IFERROR(__xludf.DUMMYFUNCTION("""COMPUTED_VALUE"""),10.0)</f>
        <v>10</v>
      </c>
      <c r="S266" s="30">
        <f>IFERROR(__xludf.DUMMYFUNCTION("""COMPUTED_VALUE"""),2.0)</f>
        <v>2</v>
      </c>
      <c r="T266" s="31">
        <f>IFERROR(__xludf.DUMMYFUNCTION("""COMPUTED_VALUE"""),2.0)</f>
        <v>2</v>
      </c>
      <c r="U266" s="29">
        <f>IFERROR(__xludf.DUMMYFUNCTION("""COMPUTED_VALUE"""),2.0)</f>
        <v>2</v>
      </c>
      <c r="V266" s="30">
        <f>IFERROR(__xludf.DUMMYFUNCTION("""COMPUTED_VALUE"""),10.0)</f>
        <v>10</v>
      </c>
      <c r="W266" s="29">
        <f>IFERROR(__xludf.DUMMYFUNCTION("""COMPUTED_VALUE"""),2.0)</f>
        <v>2</v>
      </c>
      <c r="X266" s="30">
        <f>IFERROR(__xludf.DUMMYFUNCTION("""COMPUTED_VALUE"""),2.0)</f>
        <v>2</v>
      </c>
      <c r="Y266" s="30">
        <f>IFERROR(__xludf.DUMMYFUNCTION("""COMPUTED_VALUE"""),0.0)</f>
        <v>0</v>
      </c>
      <c r="Z266" s="35">
        <f>IFERROR(__xludf.DUMMYFUNCTION("""COMPUTED_VALUE"""),3.0)</f>
        <v>3</v>
      </c>
      <c r="AA266" s="30">
        <f>IFERROR(__xludf.DUMMYFUNCTION("""COMPUTED_VALUE"""),2.0)</f>
        <v>2</v>
      </c>
      <c r="AB266" s="30">
        <f>IFERROR(__xludf.DUMMYFUNCTION("""COMPUTED_VALUE"""),0.0)</f>
        <v>0</v>
      </c>
      <c r="AC266" s="34">
        <f>IFERROR(__xludf.DUMMYFUNCTION("""COMPUTED_VALUE"""),0.0)</f>
        <v>0</v>
      </c>
      <c r="AD266" s="29">
        <f>IFERROR(__xludf.DUMMYFUNCTION("""COMPUTED_VALUE"""),0.0)</f>
        <v>0</v>
      </c>
      <c r="AE266" s="35">
        <f>IFERROR(__xludf.DUMMYFUNCTION("""COMPUTED_VALUE"""),0.0)</f>
        <v>0</v>
      </c>
      <c r="AF266" s="30">
        <f>IFERROR(__xludf.DUMMYFUNCTION("""COMPUTED_VALUE"""),2.0)</f>
        <v>2</v>
      </c>
      <c r="AG266" s="30">
        <f>IFERROR(__xludf.DUMMYFUNCTION("""COMPUTED_VALUE"""),3.0)</f>
        <v>3</v>
      </c>
      <c r="AH266" s="30">
        <f>IFERROR(__xludf.DUMMYFUNCTION("""COMPUTED_VALUE"""),0.0)</f>
        <v>0</v>
      </c>
      <c r="AI266" s="34">
        <f>IFERROR(__xludf.DUMMYFUNCTION("""COMPUTED_VALUE"""),0.0)</f>
        <v>0</v>
      </c>
      <c r="AJ266" s="35">
        <f>IFERROR(__xludf.DUMMYFUNCTION("""COMPUTED_VALUE"""),0.0)</f>
        <v>0</v>
      </c>
      <c r="AK266" s="30">
        <f>IFERROR(__xludf.DUMMYFUNCTION("""COMPUTED_VALUE"""),0.0)</f>
        <v>0</v>
      </c>
      <c r="AL266" s="29">
        <f>IFERROR(__xludf.DUMMYFUNCTION("""COMPUTED_VALUE"""),0.0)</f>
        <v>0</v>
      </c>
      <c r="AM266" s="30">
        <f>IFERROR(__xludf.DUMMYFUNCTION("""COMPUTED_VALUE"""),0.0)</f>
        <v>0</v>
      </c>
      <c r="AN266" s="30">
        <f>IFERROR(__xludf.DUMMYFUNCTION("""COMPUTED_VALUE"""),0.0)</f>
        <v>0</v>
      </c>
      <c r="AO266" s="32">
        <f>IFERROR(__xludf.DUMMYFUNCTION("""COMPUTED_VALUE"""),0.0)</f>
        <v>0</v>
      </c>
      <c r="AP266" s="35">
        <f>IFERROR(__xludf.DUMMYFUNCTION("""COMPUTED_VALUE"""),0.0)</f>
        <v>0</v>
      </c>
      <c r="AQ266" s="35">
        <f>IFERROR(__xludf.DUMMYFUNCTION("""COMPUTED_VALUE"""),0.0)</f>
        <v>0</v>
      </c>
      <c r="AR266" s="30">
        <f>IFERROR(__xludf.DUMMYFUNCTION("""COMPUTED_VALUE"""),0.0)</f>
        <v>0</v>
      </c>
      <c r="AS266" s="29">
        <f>IFERROR(__xludf.DUMMYFUNCTION("""COMPUTED_VALUE"""),0.0)</f>
        <v>0</v>
      </c>
      <c r="AT266" s="29">
        <f>IFERROR(__xludf.DUMMYFUNCTION("""COMPUTED_VALUE"""),0.0)</f>
        <v>0</v>
      </c>
    </row>
    <row r="267">
      <c r="A267" s="33" t="str">
        <f>IFERROR(__xludf.DUMMYFUNCTION("""COMPUTED_VALUE"""),"Ворончихина Марина")</f>
        <v>Ворончихина Марина</v>
      </c>
      <c r="B267" s="29">
        <f>IFERROR(__xludf.DUMMYFUNCTION("""COMPUTED_VALUE"""),153.0)</f>
        <v>153</v>
      </c>
      <c r="C267" s="30">
        <f>IFERROR(__xludf.DUMMYFUNCTION("""COMPUTED_VALUE"""),26.0)</f>
        <v>26</v>
      </c>
      <c r="D267" s="30">
        <f>IFERROR(__xludf.DUMMYFUNCTION("""COMPUTED_VALUE"""),30.0)</f>
        <v>30</v>
      </c>
      <c r="E267" s="30">
        <f>IFERROR(__xludf.DUMMYFUNCTION("""COMPUTED_VALUE"""),37.0)</f>
        <v>37</v>
      </c>
      <c r="F267" s="29">
        <f>IFERROR(__xludf.DUMMYFUNCTION("""COMPUTED_VALUE"""),60.0)</f>
        <v>60</v>
      </c>
      <c r="G267" s="30">
        <f>IFERROR(__xludf.DUMMYFUNCTION("""COMPUTED_VALUE"""),22.0)</f>
        <v>22</v>
      </c>
      <c r="H267" s="30">
        <f>IFERROR(__xludf.DUMMYFUNCTION("""COMPUTED_VALUE"""),4.0)</f>
        <v>4</v>
      </c>
      <c r="I267" s="30">
        <f>IFERROR(__xludf.DUMMYFUNCTION("""COMPUTED_VALUE"""),12.0)</f>
        <v>12</v>
      </c>
      <c r="J267" s="30">
        <f>IFERROR(__xludf.DUMMYFUNCTION("""COMPUTED_VALUE"""),18.0)</f>
        <v>18</v>
      </c>
      <c r="K267" s="30">
        <f>IFERROR(__xludf.DUMMYFUNCTION("""COMPUTED_VALUE"""),7.0)</f>
        <v>7</v>
      </c>
      <c r="L267" s="30">
        <f>IFERROR(__xludf.DUMMYFUNCTION("""COMPUTED_VALUE"""),12.0)</f>
        <v>12</v>
      </c>
      <c r="M267" s="30">
        <f>IFERROR(__xludf.DUMMYFUNCTION("""COMPUTED_VALUE"""),18.0)</f>
        <v>18</v>
      </c>
      <c r="N267" s="30">
        <f>IFERROR(__xludf.DUMMYFUNCTION("""COMPUTED_VALUE"""),12.0)</f>
        <v>12</v>
      </c>
      <c r="O267" s="30">
        <f>IFERROR(__xludf.DUMMYFUNCTION("""COMPUTED_VALUE"""),2.0)</f>
        <v>2</v>
      </c>
      <c r="P267" s="29">
        <f>IFERROR(__xludf.DUMMYFUNCTION("""COMPUTED_VALUE"""),46.0)</f>
        <v>46</v>
      </c>
      <c r="Q267" s="30">
        <f>IFERROR(__xludf.DUMMYFUNCTION("""COMPUTED_VALUE"""),10.0)</f>
        <v>10</v>
      </c>
      <c r="R267" s="30">
        <f>IFERROR(__xludf.DUMMYFUNCTION("""COMPUTED_VALUE"""),10.0)</f>
        <v>10</v>
      </c>
      <c r="S267" s="30">
        <f>IFERROR(__xludf.DUMMYFUNCTION("""COMPUTED_VALUE"""),2.0)</f>
        <v>2</v>
      </c>
      <c r="T267" s="31">
        <f>IFERROR(__xludf.DUMMYFUNCTION("""COMPUTED_VALUE"""),2.0)</f>
        <v>2</v>
      </c>
      <c r="U267" s="29">
        <f>IFERROR(__xludf.DUMMYFUNCTION("""COMPUTED_VALUE"""),2.0)</f>
        <v>2</v>
      </c>
      <c r="V267" s="30">
        <f>IFERROR(__xludf.DUMMYFUNCTION("""COMPUTED_VALUE"""),10.0)</f>
        <v>10</v>
      </c>
      <c r="W267" s="29">
        <f>IFERROR(__xludf.DUMMYFUNCTION("""COMPUTED_VALUE"""),2.0)</f>
        <v>2</v>
      </c>
      <c r="X267" s="30">
        <f>IFERROR(__xludf.DUMMYFUNCTION("""COMPUTED_VALUE"""),2.0)</f>
        <v>2</v>
      </c>
      <c r="Y267" s="30">
        <f>IFERROR(__xludf.DUMMYFUNCTION("""COMPUTED_VALUE"""),3.0)</f>
        <v>3</v>
      </c>
      <c r="Z267" s="35">
        <f>IFERROR(__xludf.DUMMYFUNCTION("""COMPUTED_VALUE"""),9.0)</f>
        <v>9</v>
      </c>
      <c r="AA267" s="30">
        <f>IFERROR(__xludf.DUMMYFUNCTION("""COMPUTED_VALUE"""),2.0)</f>
        <v>2</v>
      </c>
      <c r="AB267" s="30">
        <f>IFERROR(__xludf.DUMMYFUNCTION("""COMPUTED_VALUE"""),2.0)</f>
        <v>2</v>
      </c>
      <c r="AC267" s="34">
        <f>IFERROR(__xludf.DUMMYFUNCTION("""COMPUTED_VALUE"""),5.0)</f>
        <v>5</v>
      </c>
      <c r="AD267" s="29">
        <f>IFERROR(__xludf.DUMMYFUNCTION("""COMPUTED_VALUE"""),2.0)</f>
        <v>2</v>
      </c>
      <c r="AE267" s="35">
        <f>IFERROR(__xludf.DUMMYFUNCTION("""COMPUTED_VALUE"""),5.0)</f>
        <v>5</v>
      </c>
      <c r="AF267" s="30">
        <f>IFERROR(__xludf.DUMMYFUNCTION("""COMPUTED_VALUE"""),2.0)</f>
        <v>2</v>
      </c>
      <c r="AG267" s="30">
        <f>IFERROR(__xludf.DUMMYFUNCTION("""COMPUTED_VALUE"""),3.0)</f>
        <v>3</v>
      </c>
      <c r="AH267" s="30">
        <f>IFERROR(__xludf.DUMMYFUNCTION("""COMPUTED_VALUE"""),2.0)</f>
        <v>2</v>
      </c>
      <c r="AI267" s="34">
        <f>IFERROR(__xludf.DUMMYFUNCTION("""COMPUTED_VALUE"""),5.0)</f>
        <v>5</v>
      </c>
      <c r="AJ267" s="35">
        <f>IFERROR(__xludf.DUMMYFUNCTION("""COMPUTED_VALUE"""),9.0)</f>
        <v>9</v>
      </c>
      <c r="AK267" s="30">
        <f>IFERROR(__xludf.DUMMYFUNCTION("""COMPUTED_VALUE"""),2.0)</f>
        <v>2</v>
      </c>
      <c r="AL267" s="29">
        <f>IFERROR(__xludf.DUMMYFUNCTION("""COMPUTED_VALUE"""),2.0)</f>
        <v>2</v>
      </c>
      <c r="AM267" s="30">
        <f>IFERROR(__xludf.DUMMYFUNCTION("""COMPUTED_VALUE"""),10.0)</f>
        <v>10</v>
      </c>
      <c r="AN267" s="30">
        <f>IFERROR(__xludf.DUMMYFUNCTION("""COMPUTED_VALUE"""),2.0)</f>
        <v>2</v>
      </c>
      <c r="AO267" s="32">
        <f>IFERROR(__xludf.DUMMYFUNCTION("""COMPUTED_VALUE"""),2.0)</f>
        <v>2</v>
      </c>
      <c r="AP267" s="35">
        <f>IFERROR(__xludf.DUMMYFUNCTION("""COMPUTED_VALUE"""),5.0)</f>
        <v>5</v>
      </c>
      <c r="AQ267" s="35">
        <f>IFERROR(__xludf.DUMMYFUNCTION("""COMPUTED_VALUE"""),37.0)</f>
        <v>37</v>
      </c>
      <c r="AR267" s="30">
        <f>IFERROR(__xludf.DUMMYFUNCTION("""COMPUTED_VALUE"""),2.0)</f>
        <v>2</v>
      </c>
      <c r="AS267" s="29">
        <f>IFERROR(__xludf.DUMMYFUNCTION("""COMPUTED_VALUE"""),2.0)</f>
        <v>2</v>
      </c>
      <c r="AT267" s="29">
        <f>IFERROR(__xludf.DUMMYFUNCTION("""COMPUTED_VALUE"""),0.0)</f>
        <v>0</v>
      </c>
    </row>
    <row r="268">
      <c r="A268" s="33" t="str">
        <f>IFERROR(__xludf.DUMMYFUNCTION("""COMPUTED_VALUE"""),"Синицына Оксана")</f>
        <v>Синицына Оксана</v>
      </c>
      <c r="B268" s="29">
        <f>IFERROR(__xludf.DUMMYFUNCTION("""COMPUTED_VALUE"""),91.0)</f>
        <v>91</v>
      </c>
      <c r="C268" s="30">
        <f>IFERROR(__xludf.DUMMYFUNCTION("""COMPUTED_VALUE"""),20.0)</f>
        <v>20</v>
      </c>
      <c r="D268" s="30">
        <f>IFERROR(__xludf.DUMMYFUNCTION("""COMPUTED_VALUE"""),21.0)</f>
        <v>21</v>
      </c>
      <c r="E268" s="30">
        <f>IFERROR(__xludf.DUMMYFUNCTION("""COMPUTED_VALUE"""),13.0)</f>
        <v>13</v>
      </c>
      <c r="F268" s="29">
        <f>IFERROR(__xludf.DUMMYFUNCTION("""COMPUTED_VALUE"""),37.0)</f>
        <v>37</v>
      </c>
      <c r="G268" s="30">
        <f>IFERROR(__xludf.DUMMYFUNCTION("""COMPUTED_VALUE"""),20.0)</f>
        <v>20</v>
      </c>
      <c r="H268" s="30">
        <f>IFERROR(__xludf.DUMMYFUNCTION("""COMPUTED_VALUE"""),0.0)</f>
        <v>0</v>
      </c>
      <c r="I268" s="30">
        <f>IFERROR(__xludf.DUMMYFUNCTION("""COMPUTED_VALUE"""),12.0)</f>
        <v>12</v>
      </c>
      <c r="J268" s="30">
        <f>IFERROR(__xludf.DUMMYFUNCTION("""COMPUTED_VALUE"""),9.0)</f>
        <v>9</v>
      </c>
      <c r="K268" s="30">
        <f>IFERROR(__xludf.DUMMYFUNCTION("""COMPUTED_VALUE"""),5.0)</f>
        <v>5</v>
      </c>
      <c r="L268" s="30">
        <f>IFERROR(__xludf.DUMMYFUNCTION("""COMPUTED_VALUE"""),8.0)</f>
        <v>8</v>
      </c>
      <c r="M268" s="30">
        <f>IFERROR(__xludf.DUMMYFUNCTION("""COMPUTED_VALUE"""),0.0)</f>
        <v>0</v>
      </c>
      <c r="N268" s="30">
        <f>IFERROR(__xludf.DUMMYFUNCTION("""COMPUTED_VALUE"""),0.0)</f>
        <v>0</v>
      </c>
      <c r="O268" s="30">
        <f>IFERROR(__xludf.DUMMYFUNCTION("""COMPUTED_VALUE"""),0.0)</f>
        <v>0</v>
      </c>
      <c r="P268" s="29">
        <f>IFERROR(__xludf.DUMMYFUNCTION("""COMPUTED_VALUE"""),37.0)</f>
        <v>37</v>
      </c>
      <c r="Q268" s="30">
        <f>IFERROR(__xludf.DUMMYFUNCTION("""COMPUTED_VALUE"""),10.0)</f>
        <v>10</v>
      </c>
      <c r="R268" s="30">
        <f>IFERROR(__xludf.DUMMYFUNCTION("""COMPUTED_VALUE"""),10.0)</f>
        <v>10</v>
      </c>
      <c r="S268" s="30">
        <f>IFERROR(__xludf.DUMMYFUNCTION("""COMPUTED_VALUE"""),0.0)</f>
        <v>0</v>
      </c>
      <c r="T268" s="31">
        <f>IFERROR(__xludf.DUMMYFUNCTION("""COMPUTED_VALUE"""),0.0)</f>
        <v>0</v>
      </c>
      <c r="U268" s="29">
        <f>IFERROR(__xludf.DUMMYFUNCTION("""COMPUTED_VALUE"""),0.0)</f>
        <v>0</v>
      </c>
      <c r="V268" s="30">
        <f>IFERROR(__xludf.DUMMYFUNCTION("""COMPUTED_VALUE"""),10.0)</f>
        <v>10</v>
      </c>
      <c r="W268" s="29">
        <f>IFERROR(__xludf.DUMMYFUNCTION("""COMPUTED_VALUE"""),2.0)</f>
        <v>2</v>
      </c>
      <c r="X268" s="30">
        <f>IFERROR(__xludf.DUMMYFUNCTION("""COMPUTED_VALUE"""),0.0)</f>
        <v>0</v>
      </c>
      <c r="Y268" s="30">
        <f>IFERROR(__xludf.DUMMYFUNCTION("""COMPUTED_VALUE"""),0.0)</f>
        <v>0</v>
      </c>
      <c r="Z268" s="35">
        <f>IFERROR(__xludf.DUMMYFUNCTION("""COMPUTED_VALUE"""),5.0)</f>
        <v>5</v>
      </c>
      <c r="AA268" s="30">
        <f>IFERROR(__xludf.DUMMYFUNCTION("""COMPUTED_VALUE"""),2.0)</f>
        <v>2</v>
      </c>
      <c r="AB268" s="30">
        <f>IFERROR(__xludf.DUMMYFUNCTION("""COMPUTED_VALUE"""),2.0)</f>
        <v>2</v>
      </c>
      <c r="AC268" s="34">
        <f>IFERROR(__xludf.DUMMYFUNCTION("""COMPUTED_VALUE"""),5.0)</f>
        <v>5</v>
      </c>
      <c r="AD268" s="29">
        <f>IFERROR(__xludf.DUMMYFUNCTION("""COMPUTED_VALUE"""),0.0)</f>
        <v>0</v>
      </c>
      <c r="AE268" s="35">
        <f>IFERROR(__xludf.DUMMYFUNCTION("""COMPUTED_VALUE"""),5.0)</f>
        <v>5</v>
      </c>
      <c r="AF268" s="30">
        <f>IFERROR(__xludf.DUMMYFUNCTION("""COMPUTED_VALUE"""),2.0)</f>
        <v>2</v>
      </c>
      <c r="AG268" s="30">
        <f>IFERROR(__xludf.DUMMYFUNCTION("""COMPUTED_VALUE"""),1.0)</f>
        <v>1</v>
      </c>
      <c r="AH268" s="30">
        <f>IFERROR(__xludf.DUMMYFUNCTION("""COMPUTED_VALUE"""),0.0)</f>
        <v>0</v>
      </c>
      <c r="AI268" s="34">
        <f>IFERROR(__xludf.DUMMYFUNCTION("""COMPUTED_VALUE"""),0.0)</f>
        <v>0</v>
      </c>
      <c r="AJ268" s="35">
        <f>IFERROR(__xludf.DUMMYFUNCTION("""COMPUTED_VALUE"""),0.0)</f>
        <v>0</v>
      </c>
      <c r="AK268" s="30">
        <f>IFERROR(__xludf.DUMMYFUNCTION("""COMPUTED_VALUE"""),0.0)</f>
        <v>0</v>
      </c>
      <c r="AL268" s="29">
        <f>IFERROR(__xludf.DUMMYFUNCTION("""COMPUTED_VALUE"""),0.0)</f>
        <v>0</v>
      </c>
      <c r="AM268" s="30">
        <f>IFERROR(__xludf.DUMMYFUNCTION("""COMPUTED_VALUE"""),0.0)</f>
        <v>0</v>
      </c>
      <c r="AN268" s="30">
        <f>IFERROR(__xludf.DUMMYFUNCTION("""COMPUTED_VALUE"""),0.0)</f>
        <v>0</v>
      </c>
      <c r="AO268" s="32">
        <f>IFERROR(__xludf.DUMMYFUNCTION("""COMPUTED_VALUE"""),0.0)</f>
        <v>0</v>
      </c>
      <c r="AP268" s="35">
        <f>IFERROR(__xludf.DUMMYFUNCTION("""COMPUTED_VALUE"""),5.0)</f>
        <v>5</v>
      </c>
      <c r="AQ268" s="35">
        <f>IFERROR(__xludf.DUMMYFUNCTION("""COMPUTED_VALUE"""),28.0)</f>
        <v>28</v>
      </c>
      <c r="AR268" s="30">
        <f>IFERROR(__xludf.DUMMYFUNCTION("""COMPUTED_VALUE"""),2.0)</f>
        <v>2</v>
      </c>
      <c r="AS268" s="29">
        <f>IFERROR(__xludf.DUMMYFUNCTION("""COMPUTED_VALUE"""),2.0)</f>
        <v>2</v>
      </c>
      <c r="AT268" s="29">
        <f>IFERROR(__xludf.DUMMYFUNCTION("""COMPUTED_VALUE"""),0.0)</f>
        <v>0</v>
      </c>
    </row>
    <row r="269">
      <c r="A269" s="33" t="str">
        <f>IFERROR(__xludf.DUMMYFUNCTION("""COMPUTED_VALUE"""),"Филиппова Наталья")</f>
        <v>Филиппова Наталья</v>
      </c>
      <c r="B269" s="29">
        <f>IFERROR(__xludf.DUMMYFUNCTION("""COMPUTED_VALUE"""),132.0)</f>
        <v>132</v>
      </c>
      <c r="C269" s="30">
        <f>IFERROR(__xludf.DUMMYFUNCTION("""COMPUTED_VALUE"""),26.0)</f>
        <v>26</v>
      </c>
      <c r="D269" s="30">
        <f>IFERROR(__xludf.DUMMYFUNCTION("""COMPUTED_VALUE"""),20.0)</f>
        <v>20</v>
      </c>
      <c r="E269" s="30">
        <f>IFERROR(__xludf.DUMMYFUNCTION("""COMPUTED_VALUE"""),26.0)</f>
        <v>26</v>
      </c>
      <c r="F269" s="29">
        <f>IFERROR(__xludf.DUMMYFUNCTION("""COMPUTED_VALUE"""),60.0)</f>
        <v>60</v>
      </c>
      <c r="G269" s="30">
        <f>IFERROR(__xludf.DUMMYFUNCTION("""COMPUTED_VALUE"""),22.0)</f>
        <v>22</v>
      </c>
      <c r="H269" s="30">
        <f>IFERROR(__xludf.DUMMYFUNCTION("""COMPUTED_VALUE"""),4.0)</f>
        <v>4</v>
      </c>
      <c r="I269" s="30">
        <f>IFERROR(__xludf.DUMMYFUNCTION("""COMPUTED_VALUE"""),12.0)</f>
        <v>12</v>
      </c>
      <c r="J269" s="30">
        <f>IFERROR(__xludf.DUMMYFUNCTION("""COMPUTED_VALUE"""),8.0)</f>
        <v>8</v>
      </c>
      <c r="K269" s="30">
        <f>IFERROR(__xludf.DUMMYFUNCTION("""COMPUTED_VALUE"""),7.0)</f>
        <v>7</v>
      </c>
      <c r="L269" s="30">
        <f>IFERROR(__xludf.DUMMYFUNCTION("""COMPUTED_VALUE"""),12.0)</f>
        <v>12</v>
      </c>
      <c r="M269" s="30">
        <f>IFERROR(__xludf.DUMMYFUNCTION("""COMPUTED_VALUE"""),7.0)</f>
        <v>7</v>
      </c>
      <c r="N269" s="30">
        <f>IFERROR(__xludf.DUMMYFUNCTION("""COMPUTED_VALUE"""),12.0)</f>
        <v>12</v>
      </c>
      <c r="O269" s="30">
        <f>IFERROR(__xludf.DUMMYFUNCTION("""COMPUTED_VALUE"""),2.0)</f>
        <v>2</v>
      </c>
      <c r="P269" s="29">
        <f>IFERROR(__xludf.DUMMYFUNCTION("""COMPUTED_VALUE"""),46.0)</f>
        <v>46</v>
      </c>
      <c r="Q269" s="30">
        <f>IFERROR(__xludf.DUMMYFUNCTION("""COMPUTED_VALUE"""),10.0)</f>
        <v>10</v>
      </c>
      <c r="R269" s="30">
        <f>IFERROR(__xludf.DUMMYFUNCTION("""COMPUTED_VALUE"""),10.0)</f>
        <v>10</v>
      </c>
      <c r="S269" s="30">
        <f>IFERROR(__xludf.DUMMYFUNCTION("""COMPUTED_VALUE"""),2.0)</f>
        <v>2</v>
      </c>
      <c r="T269" s="31">
        <f>IFERROR(__xludf.DUMMYFUNCTION("""COMPUTED_VALUE"""),2.0)</f>
        <v>2</v>
      </c>
      <c r="U269" s="29">
        <f>IFERROR(__xludf.DUMMYFUNCTION("""COMPUTED_VALUE"""),2.0)</f>
        <v>2</v>
      </c>
      <c r="V269" s="30">
        <f>IFERROR(__xludf.DUMMYFUNCTION("""COMPUTED_VALUE"""),10.0)</f>
        <v>10</v>
      </c>
      <c r="W269" s="29">
        <f>IFERROR(__xludf.DUMMYFUNCTION("""COMPUTED_VALUE"""),2.0)</f>
        <v>2</v>
      </c>
      <c r="X269" s="30">
        <f>IFERROR(__xludf.DUMMYFUNCTION("""COMPUTED_VALUE"""),1.0)</f>
        <v>1</v>
      </c>
      <c r="Y269" s="30">
        <f>IFERROR(__xludf.DUMMYFUNCTION("""COMPUTED_VALUE"""),3.0)</f>
        <v>3</v>
      </c>
      <c r="Z269" s="35">
        <f>IFERROR(__xludf.DUMMYFUNCTION("""COMPUTED_VALUE"""),0.0)</f>
        <v>0</v>
      </c>
      <c r="AA269" s="30">
        <f>IFERROR(__xludf.DUMMYFUNCTION("""COMPUTED_VALUE"""),2.0)</f>
        <v>2</v>
      </c>
      <c r="AB269" s="30">
        <f>IFERROR(__xludf.DUMMYFUNCTION("""COMPUTED_VALUE"""),2.0)</f>
        <v>2</v>
      </c>
      <c r="AC269" s="34">
        <f>IFERROR(__xludf.DUMMYFUNCTION("""COMPUTED_VALUE"""),5.0)</f>
        <v>5</v>
      </c>
      <c r="AD269" s="29">
        <f>IFERROR(__xludf.DUMMYFUNCTION("""COMPUTED_VALUE"""),2.0)</f>
        <v>2</v>
      </c>
      <c r="AE269" s="35">
        <f>IFERROR(__xludf.DUMMYFUNCTION("""COMPUTED_VALUE"""),5.0)</f>
        <v>5</v>
      </c>
      <c r="AF269" s="30">
        <f>IFERROR(__xludf.DUMMYFUNCTION("""COMPUTED_VALUE"""),2.0)</f>
        <v>2</v>
      </c>
      <c r="AG269" s="30">
        <f>IFERROR(__xludf.DUMMYFUNCTION("""COMPUTED_VALUE"""),3.0)</f>
        <v>3</v>
      </c>
      <c r="AH269" s="30">
        <f>IFERROR(__xludf.DUMMYFUNCTION("""COMPUTED_VALUE"""),2.0)</f>
        <v>2</v>
      </c>
      <c r="AI269" s="34">
        <f>IFERROR(__xludf.DUMMYFUNCTION("""COMPUTED_VALUE"""),0.0)</f>
        <v>0</v>
      </c>
      <c r="AJ269" s="35">
        <f>IFERROR(__xludf.DUMMYFUNCTION("""COMPUTED_VALUE"""),3.0)</f>
        <v>3</v>
      </c>
      <c r="AK269" s="30">
        <f>IFERROR(__xludf.DUMMYFUNCTION("""COMPUTED_VALUE"""),2.0)</f>
        <v>2</v>
      </c>
      <c r="AL269" s="29">
        <f>IFERROR(__xludf.DUMMYFUNCTION("""COMPUTED_VALUE"""),2.0)</f>
        <v>2</v>
      </c>
      <c r="AM269" s="30">
        <f>IFERROR(__xludf.DUMMYFUNCTION("""COMPUTED_VALUE"""),10.0)</f>
        <v>10</v>
      </c>
      <c r="AN269" s="30">
        <f>IFERROR(__xludf.DUMMYFUNCTION("""COMPUTED_VALUE"""),2.0)</f>
        <v>2</v>
      </c>
      <c r="AO269" s="32">
        <f>IFERROR(__xludf.DUMMYFUNCTION("""COMPUTED_VALUE"""),2.0)</f>
        <v>2</v>
      </c>
      <c r="AP269" s="35">
        <f>IFERROR(__xludf.DUMMYFUNCTION("""COMPUTED_VALUE"""),5.0)</f>
        <v>5</v>
      </c>
      <c r="AQ269" s="35">
        <f>IFERROR(__xludf.DUMMYFUNCTION("""COMPUTED_VALUE"""),37.0)</f>
        <v>37</v>
      </c>
      <c r="AR269" s="30">
        <f>IFERROR(__xludf.DUMMYFUNCTION("""COMPUTED_VALUE"""),2.0)</f>
        <v>2</v>
      </c>
      <c r="AS269" s="29">
        <f>IFERROR(__xludf.DUMMYFUNCTION("""COMPUTED_VALUE"""),2.0)</f>
        <v>2</v>
      </c>
      <c r="AT269" s="29">
        <f>IFERROR(__xludf.DUMMYFUNCTION("""COMPUTED_VALUE"""),0.0)</f>
        <v>0</v>
      </c>
    </row>
    <row r="270">
      <c r="A270" s="33" t="str">
        <f>IFERROR(__xludf.DUMMYFUNCTION("""COMPUTED_VALUE"""),"Зачинов Иван")</f>
        <v>Зачинов Иван</v>
      </c>
      <c r="B270" s="29">
        <f>IFERROR(__xludf.DUMMYFUNCTION("""COMPUTED_VALUE"""),115.0)</f>
        <v>115</v>
      </c>
      <c r="C270" s="30">
        <f>IFERROR(__xludf.DUMMYFUNCTION("""COMPUTED_VALUE"""),26.0)</f>
        <v>26</v>
      </c>
      <c r="D270" s="30">
        <f>IFERROR(__xludf.DUMMYFUNCTION("""COMPUTED_VALUE"""),23.0)</f>
        <v>23</v>
      </c>
      <c r="E270" s="30">
        <f>IFERROR(__xludf.DUMMYFUNCTION("""COMPUTED_VALUE"""),21.0)</f>
        <v>21</v>
      </c>
      <c r="F270" s="29">
        <f>IFERROR(__xludf.DUMMYFUNCTION("""COMPUTED_VALUE"""),45.0)</f>
        <v>45</v>
      </c>
      <c r="G270" s="30">
        <f>IFERROR(__xludf.DUMMYFUNCTION("""COMPUTED_VALUE"""),22.0)</f>
        <v>22</v>
      </c>
      <c r="H270" s="30">
        <f>IFERROR(__xludf.DUMMYFUNCTION("""COMPUTED_VALUE"""),4.0)</f>
        <v>4</v>
      </c>
      <c r="I270" s="30">
        <f>IFERROR(__xludf.DUMMYFUNCTION("""COMPUTED_VALUE"""),12.0)</f>
        <v>12</v>
      </c>
      <c r="J270" s="30">
        <f>IFERROR(__xludf.DUMMYFUNCTION("""COMPUTED_VALUE"""),11.0)</f>
        <v>11</v>
      </c>
      <c r="K270" s="30">
        <f>IFERROR(__xludf.DUMMYFUNCTION("""COMPUTED_VALUE"""),7.0)</f>
        <v>7</v>
      </c>
      <c r="L270" s="30">
        <f>IFERROR(__xludf.DUMMYFUNCTION("""COMPUTED_VALUE"""),9.0)</f>
        <v>9</v>
      </c>
      <c r="M270" s="30">
        <f>IFERROR(__xludf.DUMMYFUNCTION("""COMPUTED_VALUE"""),5.0)</f>
        <v>5</v>
      </c>
      <c r="N270" s="30">
        <f>IFERROR(__xludf.DUMMYFUNCTION("""COMPUTED_VALUE"""),0.0)</f>
        <v>0</v>
      </c>
      <c r="O270" s="30">
        <f>IFERROR(__xludf.DUMMYFUNCTION("""COMPUTED_VALUE"""),2.0)</f>
        <v>2</v>
      </c>
      <c r="P270" s="29">
        <f>IFERROR(__xludf.DUMMYFUNCTION("""COMPUTED_VALUE"""),43.0)</f>
        <v>43</v>
      </c>
      <c r="Q270" s="30">
        <f>IFERROR(__xludf.DUMMYFUNCTION("""COMPUTED_VALUE"""),10.0)</f>
        <v>10</v>
      </c>
      <c r="R270" s="30">
        <f>IFERROR(__xludf.DUMMYFUNCTION("""COMPUTED_VALUE"""),10.0)</f>
        <v>10</v>
      </c>
      <c r="S270" s="30">
        <f>IFERROR(__xludf.DUMMYFUNCTION("""COMPUTED_VALUE"""),2.0)</f>
        <v>2</v>
      </c>
      <c r="T270" s="31">
        <f>IFERROR(__xludf.DUMMYFUNCTION("""COMPUTED_VALUE"""),2.0)</f>
        <v>2</v>
      </c>
      <c r="U270" s="29">
        <f>IFERROR(__xludf.DUMMYFUNCTION("""COMPUTED_VALUE"""),2.0)</f>
        <v>2</v>
      </c>
      <c r="V270" s="30">
        <f>IFERROR(__xludf.DUMMYFUNCTION("""COMPUTED_VALUE"""),10.0)</f>
        <v>10</v>
      </c>
      <c r="W270" s="29">
        <f>IFERROR(__xludf.DUMMYFUNCTION("""COMPUTED_VALUE"""),2.0)</f>
        <v>2</v>
      </c>
      <c r="X270" s="30">
        <f>IFERROR(__xludf.DUMMYFUNCTION("""COMPUTED_VALUE"""),1.0)</f>
        <v>1</v>
      </c>
      <c r="Y270" s="30">
        <f>IFERROR(__xludf.DUMMYFUNCTION("""COMPUTED_VALUE"""),2.0)</f>
        <v>2</v>
      </c>
      <c r="Z270" s="35">
        <f>IFERROR(__xludf.DUMMYFUNCTION("""COMPUTED_VALUE"""),4.0)</f>
        <v>4</v>
      </c>
      <c r="AA270" s="30">
        <f>IFERROR(__xludf.DUMMYFUNCTION("""COMPUTED_VALUE"""),2.0)</f>
        <v>2</v>
      </c>
      <c r="AB270" s="30">
        <f>IFERROR(__xludf.DUMMYFUNCTION("""COMPUTED_VALUE"""),2.0)</f>
        <v>2</v>
      </c>
      <c r="AC270" s="34">
        <f>IFERROR(__xludf.DUMMYFUNCTION("""COMPUTED_VALUE"""),5.0)</f>
        <v>5</v>
      </c>
      <c r="AD270" s="29">
        <f>IFERROR(__xludf.DUMMYFUNCTION("""COMPUTED_VALUE"""),2.0)</f>
        <v>2</v>
      </c>
      <c r="AE270" s="35">
        <f>IFERROR(__xludf.DUMMYFUNCTION("""COMPUTED_VALUE"""),5.0)</f>
        <v>5</v>
      </c>
      <c r="AF270" s="30">
        <f>IFERROR(__xludf.DUMMYFUNCTION("""COMPUTED_VALUE"""),1.0)</f>
        <v>1</v>
      </c>
      <c r="AG270" s="30">
        <f>IFERROR(__xludf.DUMMYFUNCTION("""COMPUTED_VALUE"""),3.0)</f>
        <v>3</v>
      </c>
      <c r="AH270" s="30">
        <f>IFERROR(__xludf.DUMMYFUNCTION("""COMPUTED_VALUE"""),0.0)</f>
        <v>0</v>
      </c>
      <c r="AI270" s="34">
        <f>IFERROR(__xludf.DUMMYFUNCTION("""COMPUTED_VALUE"""),5.0)</f>
        <v>5</v>
      </c>
      <c r="AJ270" s="35">
        <f>IFERROR(__xludf.DUMMYFUNCTION("""COMPUTED_VALUE"""),0.0)</f>
        <v>0</v>
      </c>
      <c r="AK270" s="30">
        <f>IFERROR(__xludf.DUMMYFUNCTION("""COMPUTED_VALUE"""),0.0)</f>
        <v>0</v>
      </c>
      <c r="AL270" s="29">
        <f>IFERROR(__xludf.DUMMYFUNCTION("""COMPUTED_VALUE"""),0.0)</f>
        <v>0</v>
      </c>
      <c r="AM270" s="30">
        <f>IFERROR(__xludf.DUMMYFUNCTION("""COMPUTED_VALUE"""),0.0)</f>
        <v>0</v>
      </c>
      <c r="AN270" s="30">
        <f>IFERROR(__xludf.DUMMYFUNCTION("""COMPUTED_VALUE"""),0.0)</f>
        <v>0</v>
      </c>
      <c r="AO270" s="32">
        <f>IFERROR(__xludf.DUMMYFUNCTION("""COMPUTED_VALUE"""),2.0)</f>
        <v>2</v>
      </c>
      <c r="AP270" s="35">
        <f>IFERROR(__xludf.DUMMYFUNCTION("""COMPUTED_VALUE"""),5.0)</f>
        <v>5</v>
      </c>
      <c r="AQ270" s="35">
        <f>IFERROR(__xludf.DUMMYFUNCTION("""COMPUTED_VALUE"""),34.0)</f>
        <v>34</v>
      </c>
      <c r="AR270" s="30">
        <f>IFERROR(__xludf.DUMMYFUNCTION("""COMPUTED_VALUE"""),2.0)</f>
        <v>2</v>
      </c>
      <c r="AS270" s="29">
        <f>IFERROR(__xludf.DUMMYFUNCTION("""COMPUTED_VALUE"""),2.0)</f>
        <v>2</v>
      </c>
      <c r="AT270" s="29">
        <f>IFERROR(__xludf.DUMMYFUNCTION("""COMPUTED_VALUE"""),0.0)</f>
        <v>0</v>
      </c>
    </row>
    <row r="271">
      <c r="A271" s="33" t="str">
        <f>IFERROR(__xludf.DUMMYFUNCTION("""COMPUTED_VALUE"""),"Воробьев Сергей")</f>
        <v>Воробьев Сергей</v>
      </c>
      <c r="B271" s="29">
        <f>IFERROR(__xludf.DUMMYFUNCTION("""COMPUTED_VALUE"""),53.0)</f>
        <v>53</v>
      </c>
      <c r="C271" s="30">
        <f>IFERROR(__xludf.DUMMYFUNCTION("""COMPUTED_VALUE"""),26.0)</f>
        <v>26</v>
      </c>
      <c r="D271" s="30">
        <f>IFERROR(__xludf.DUMMYFUNCTION("""COMPUTED_VALUE"""),7.0)</f>
        <v>7</v>
      </c>
      <c r="E271" s="30">
        <f>IFERROR(__xludf.DUMMYFUNCTION("""COMPUTED_VALUE"""),10.0)</f>
        <v>10</v>
      </c>
      <c r="F271" s="29">
        <f>IFERROR(__xludf.DUMMYFUNCTION("""COMPUTED_VALUE"""),10.0)</f>
        <v>10</v>
      </c>
      <c r="G271" s="30">
        <f>IFERROR(__xludf.DUMMYFUNCTION("""COMPUTED_VALUE"""),22.0)</f>
        <v>22</v>
      </c>
      <c r="H271" s="30">
        <f>IFERROR(__xludf.DUMMYFUNCTION("""COMPUTED_VALUE"""),4.0)</f>
        <v>4</v>
      </c>
      <c r="I271" s="30">
        <f>IFERROR(__xludf.DUMMYFUNCTION("""COMPUTED_VALUE"""),2.0)</f>
        <v>2</v>
      </c>
      <c r="J271" s="30">
        <f>IFERROR(__xludf.DUMMYFUNCTION("""COMPUTED_VALUE"""),5.0)</f>
        <v>5</v>
      </c>
      <c r="K271" s="30">
        <f>IFERROR(__xludf.DUMMYFUNCTION("""COMPUTED_VALUE"""),5.0)</f>
        <v>5</v>
      </c>
      <c r="L271" s="30">
        <f>IFERROR(__xludf.DUMMYFUNCTION("""COMPUTED_VALUE"""),5.0)</f>
        <v>5</v>
      </c>
      <c r="M271" s="30">
        <f>IFERROR(__xludf.DUMMYFUNCTION("""COMPUTED_VALUE"""),0.0)</f>
        <v>0</v>
      </c>
      <c r="N271" s="30">
        <f>IFERROR(__xludf.DUMMYFUNCTION("""COMPUTED_VALUE"""),10.0)</f>
        <v>10</v>
      </c>
      <c r="O271" s="30">
        <f>IFERROR(__xludf.DUMMYFUNCTION("""COMPUTED_VALUE"""),0.0)</f>
        <v>0</v>
      </c>
      <c r="P271" s="29">
        <f>IFERROR(__xludf.DUMMYFUNCTION("""COMPUTED_VALUE"""),0.0)</f>
        <v>0</v>
      </c>
      <c r="Q271" s="30">
        <f>IFERROR(__xludf.DUMMYFUNCTION("""COMPUTED_VALUE"""),10.0)</f>
        <v>10</v>
      </c>
      <c r="R271" s="30">
        <f>IFERROR(__xludf.DUMMYFUNCTION("""COMPUTED_VALUE"""),10.0)</f>
        <v>10</v>
      </c>
      <c r="S271" s="30">
        <f>IFERROR(__xludf.DUMMYFUNCTION("""COMPUTED_VALUE"""),2.0)</f>
        <v>2</v>
      </c>
      <c r="T271" s="31">
        <f>IFERROR(__xludf.DUMMYFUNCTION("""COMPUTED_VALUE"""),2.0)</f>
        <v>2</v>
      </c>
      <c r="U271" s="29">
        <f>IFERROR(__xludf.DUMMYFUNCTION("""COMPUTED_VALUE"""),2.0)</f>
        <v>2</v>
      </c>
      <c r="V271" s="30">
        <f>IFERROR(__xludf.DUMMYFUNCTION("""COMPUTED_VALUE"""),0.0)</f>
        <v>0</v>
      </c>
      <c r="W271" s="29">
        <f>IFERROR(__xludf.DUMMYFUNCTION("""COMPUTED_VALUE"""),2.0)</f>
        <v>2</v>
      </c>
      <c r="X271" s="30">
        <f>IFERROR(__xludf.DUMMYFUNCTION("""COMPUTED_VALUE"""),2.0)</f>
        <v>2</v>
      </c>
      <c r="Y271" s="30">
        <f>IFERROR(__xludf.DUMMYFUNCTION("""COMPUTED_VALUE"""),3.0)</f>
        <v>3</v>
      </c>
      <c r="Z271" s="35">
        <f>IFERROR(__xludf.DUMMYFUNCTION("""COMPUTED_VALUE"""),0.0)</f>
        <v>0</v>
      </c>
      <c r="AA271" s="30">
        <f>IFERROR(__xludf.DUMMYFUNCTION("""COMPUTED_VALUE"""),0.0)</f>
        <v>0</v>
      </c>
      <c r="AB271" s="30">
        <f>IFERROR(__xludf.DUMMYFUNCTION("""COMPUTED_VALUE"""),0.0)</f>
        <v>0</v>
      </c>
      <c r="AC271" s="34">
        <f>IFERROR(__xludf.DUMMYFUNCTION("""COMPUTED_VALUE"""),5.0)</f>
        <v>5</v>
      </c>
      <c r="AD271" s="29">
        <f>IFERROR(__xludf.DUMMYFUNCTION("""COMPUTED_VALUE"""),0.0)</f>
        <v>0</v>
      </c>
      <c r="AE271" s="35">
        <f>IFERROR(__xludf.DUMMYFUNCTION("""COMPUTED_VALUE"""),0.0)</f>
        <v>0</v>
      </c>
      <c r="AF271" s="30">
        <f>IFERROR(__xludf.DUMMYFUNCTION("""COMPUTED_VALUE"""),2.0)</f>
        <v>2</v>
      </c>
      <c r="AG271" s="30">
        <f>IFERROR(__xludf.DUMMYFUNCTION("""COMPUTED_VALUE"""),3.0)</f>
        <v>3</v>
      </c>
      <c r="AH271" s="30">
        <f>IFERROR(__xludf.DUMMYFUNCTION("""COMPUTED_VALUE"""),0.0)</f>
        <v>0</v>
      </c>
      <c r="AI271" s="34">
        <f>IFERROR(__xludf.DUMMYFUNCTION("""COMPUTED_VALUE"""),0.0)</f>
        <v>0</v>
      </c>
      <c r="AJ271" s="35">
        <f>IFERROR(__xludf.DUMMYFUNCTION("""COMPUTED_VALUE"""),0.0)</f>
        <v>0</v>
      </c>
      <c r="AK271" s="30">
        <f>IFERROR(__xludf.DUMMYFUNCTION("""COMPUTED_VALUE"""),0.0)</f>
        <v>0</v>
      </c>
      <c r="AL271" s="29">
        <f>IFERROR(__xludf.DUMMYFUNCTION("""COMPUTED_VALUE"""),0.0)</f>
        <v>0</v>
      </c>
      <c r="AM271" s="30">
        <f>IFERROR(__xludf.DUMMYFUNCTION("""COMPUTED_VALUE"""),10.0)</f>
        <v>10</v>
      </c>
      <c r="AN271" s="30">
        <f>IFERROR(__xludf.DUMMYFUNCTION("""COMPUTED_VALUE"""),0.0)</f>
        <v>0</v>
      </c>
      <c r="AO271" s="32">
        <f>IFERROR(__xludf.DUMMYFUNCTION("""COMPUTED_VALUE"""),0.0)</f>
        <v>0</v>
      </c>
      <c r="AP271" s="35">
        <f>IFERROR(__xludf.DUMMYFUNCTION("""COMPUTED_VALUE"""),0.0)</f>
        <v>0</v>
      </c>
      <c r="AQ271" s="35">
        <f>IFERROR(__xludf.DUMMYFUNCTION("""COMPUTED_VALUE"""),0.0)</f>
        <v>0</v>
      </c>
      <c r="AR271" s="30">
        <f>IFERROR(__xludf.DUMMYFUNCTION("""COMPUTED_VALUE"""),0.0)</f>
        <v>0</v>
      </c>
      <c r="AS271" s="29">
        <f>IFERROR(__xludf.DUMMYFUNCTION("""COMPUTED_VALUE"""),0.0)</f>
        <v>0</v>
      </c>
      <c r="AT271" s="29">
        <f>IFERROR(__xludf.DUMMYFUNCTION("""COMPUTED_VALUE"""),0.0)</f>
        <v>0</v>
      </c>
    </row>
    <row r="272">
      <c r="A272" s="33" t="str">
        <f>IFERROR(__xludf.DUMMYFUNCTION("""COMPUTED_VALUE"""),"Писарева Зоя")</f>
        <v>Писарева Зоя</v>
      </c>
      <c r="B272" s="29">
        <f>IFERROR(__xludf.DUMMYFUNCTION("""COMPUTED_VALUE"""),83.0)</f>
        <v>83</v>
      </c>
      <c r="C272" s="30">
        <f>IFERROR(__xludf.DUMMYFUNCTION("""COMPUTED_VALUE"""),10.0)</f>
        <v>10</v>
      </c>
      <c r="D272" s="30">
        <f>IFERROR(__xludf.DUMMYFUNCTION("""COMPUTED_VALUE"""),14.0)</f>
        <v>14</v>
      </c>
      <c r="E272" s="30">
        <f>IFERROR(__xludf.DUMMYFUNCTION("""COMPUTED_VALUE"""),15.0)</f>
        <v>15</v>
      </c>
      <c r="F272" s="29">
        <f>IFERROR(__xludf.DUMMYFUNCTION("""COMPUTED_VALUE"""),44.0)</f>
        <v>44</v>
      </c>
      <c r="G272" s="30">
        <f>IFERROR(__xludf.DUMMYFUNCTION("""COMPUTED_VALUE"""),10.0)</f>
        <v>10</v>
      </c>
      <c r="H272" s="30">
        <f>IFERROR(__xludf.DUMMYFUNCTION("""COMPUTED_VALUE"""),0.0)</f>
        <v>0</v>
      </c>
      <c r="I272" s="30">
        <f>IFERROR(__xludf.DUMMYFUNCTION("""COMPUTED_VALUE"""),10.0)</f>
        <v>10</v>
      </c>
      <c r="J272" s="30">
        <f>IFERROR(__xludf.DUMMYFUNCTION("""COMPUTED_VALUE"""),4.0)</f>
        <v>4</v>
      </c>
      <c r="K272" s="30">
        <f>IFERROR(__xludf.DUMMYFUNCTION("""COMPUTED_VALUE"""),0.0)</f>
        <v>0</v>
      </c>
      <c r="L272" s="30">
        <f>IFERROR(__xludf.DUMMYFUNCTION("""COMPUTED_VALUE"""),10.0)</f>
        <v>10</v>
      </c>
      <c r="M272" s="30">
        <f>IFERROR(__xludf.DUMMYFUNCTION("""COMPUTED_VALUE"""),5.0)</f>
        <v>5</v>
      </c>
      <c r="N272" s="30">
        <f>IFERROR(__xludf.DUMMYFUNCTION("""COMPUTED_VALUE"""),10.0)</f>
        <v>10</v>
      </c>
      <c r="O272" s="30">
        <f>IFERROR(__xludf.DUMMYFUNCTION("""COMPUTED_VALUE"""),0.0)</f>
        <v>0</v>
      </c>
      <c r="P272" s="29">
        <f>IFERROR(__xludf.DUMMYFUNCTION("""COMPUTED_VALUE"""),34.0)</f>
        <v>34</v>
      </c>
      <c r="Q272" s="30">
        <f>IFERROR(__xludf.DUMMYFUNCTION("""COMPUTED_VALUE"""),10.0)</f>
        <v>10</v>
      </c>
      <c r="R272" s="30">
        <f>IFERROR(__xludf.DUMMYFUNCTION("""COMPUTED_VALUE"""),0.0)</f>
        <v>0</v>
      </c>
      <c r="S272" s="30">
        <f>IFERROR(__xludf.DUMMYFUNCTION("""COMPUTED_VALUE"""),0.0)</f>
        <v>0</v>
      </c>
      <c r="T272" s="31">
        <f>IFERROR(__xludf.DUMMYFUNCTION("""COMPUTED_VALUE"""),0.0)</f>
        <v>0</v>
      </c>
      <c r="U272" s="29">
        <f>IFERROR(__xludf.DUMMYFUNCTION("""COMPUTED_VALUE"""),0.0)</f>
        <v>0</v>
      </c>
      <c r="V272" s="30">
        <f>IFERROR(__xludf.DUMMYFUNCTION("""COMPUTED_VALUE"""),10.0)</f>
        <v>10</v>
      </c>
      <c r="W272" s="29">
        <f>IFERROR(__xludf.DUMMYFUNCTION("""COMPUTED_VALUE"""),0.0)</f>
        <v>0</v>
      </c>
      <c r="X272" s="30">
        <f>IFERROR(__xludf.DUMMYFUNCTION("""COMPUTED_VALUE"""),2.0)</f>
        <v>2</v>
      </c>
      <c r="Y272" s="30">
        <f>IFERROR(__xludf.DUMMYFUNCTION("""COMPUTED_VALUE"""),2.0)</f>
        <v>2</v>
      </c>
      <c r="Z272" s="35">
        <f>IFERROR(__xludf.DUMMYFUNCTION("""COMPUTED_VALUE"""),0.0)</f>
        <v>0</v>
      </c>
      <c r="AA272" s="30">
        <f>IFERROR(__xludf.DUMMYFUNCTION("""COMPUTED_VALUE"""),0.0)</f>
        <v>0</v>
      </c>
      <c r="AB272" s="30">
        <f>IFERROR(__xludf.DUMMYFUNCTION("""COMPUTED_VALUE"""),0.0)</f>
        <v>0</v>
      </c>
      <c r="AC272" s="34">
        <f>IFERROR(__xludf.DUMMYFUNCTION("""COMPUTED_VALUE"""),0.0)</f>
        <v>0</v>
      </c>
      <c r="AD272" s="29">
        <f>IFERROR(__xludf.DUMMYFUNCTION("""COMPUTED_VALUE"""),0.0)</f>
        <v>0</v>
      </c>
      <c r="AE272" s="35">
        <f>IFERROR(__xludf.DUMMYFUNCTION("""COMPUTED_VALUE"""),5.0)</f>
        <v>5</v>
      </c>
      <c r="AF272" s="30">
        <f>IFERROR(__xludf.DUMMYFUNCTION("""COMPUTED_VALUE"""),2.0)</f>
        <v>2</v>
      </c>
      <c r="AG272" s="30">
        <f>IFERROR(__xludf.DUMMYFUNCTION("""COMPUTED_VALUE"""),3.0)</f>
        <v>3</v>
      </c>
      <c r="AH272" s="30">
        <f>IFERROR(__xludf.DUMMYFUNCTION("""COMPUTED_VALUE"""),0.0)</f>
        <v>0</v>
      </c>
      <c r="AI272" s="34">
        <f>IFERROR(__xludf.DUMMYFUNCTION("""COMPUTED_VALUE"""),5.0)</f>
        <v>5</v>
      </c>
      <c r="AJ272" s="35">
        <f>IFERROR(__xludf.DUMMYFUNCTION("""COMPUTED_VALUE"""),0.0)</f>
        <v>0</v>
      </c>
      <c r="AK272" s="30">
        <f>IFERROR(__xludf.DUMMYFUNCTION("""COMPUTED_VALUE"""),0.0)</f>
        <v>0</v>
      </c>
      <c r="AL272" s="29">
        <f>IFERROR(__xludf.DUMMYFUNCTION("""COMPUTED_VALUE"""),0.0)</f>
        <v>0</v>
      </c>
      <c r="AM272" s="30">
        <f>IFERROR(__xludf.DUMMYFUNCTION("""COMPUTED_VALUE"""),10.0)</f>
        <v>10</v>
      </c>
      <c r="AN272" s="30">
        <f>IFERROR(__xludf.DUMMYFUNCTION("""COMPUTED_VALUE"""),0.0)</f>
        <v>0</v>
      </c>
      <c r="AO272" s="32">
        <f>IFERROR(__xludf.DUMMYFUNCTION("""COMPUTED_VALUE"""),0.0)</f>
        <v>0</v>
      </c>
      <c r="AP272" s="35">
        <f>IFERROR(__xludf.DUMMYFUNCTION("""COMPUTED_VALUE"""),5.0)</f>
        <v>5</v>
      </c>
      <c r="AQ272" s="35">
        <f>IFERROR(__xludf.DUMMYFUNCTION("""COMPUTED_VALUE"""),29.0)</f>
        <v>29</v>
      </c>
      <c r="AR272" s="30">
        <f>IFERROR(__xludf.DUMMYFUNCTION("""COMPUTED_VALUE"""),0.0)</f>
        <v>0</v>
      </c>
      <c r="AS272" s="29">
        <f>IFERROR(__xludf.DUMMYFUNCTION("""COMPUTED_VALUE"""),0.0)</f>
        <v>0</v>
      </c>
      <c r="AT272" s="29">
        <f>IFERROR(__xludf.DUMMYFUNCTION("""COMPUTED_VALUE"""),0.0)</f>
        <v>0</v>
      </c>
    </row>
    <row r="273">
      <c r="A273" s="33" t="str">
        <f>IFERROR(__xludf.DUMMYFUNCTION("""COMPUTED_VALUE"""),"Петрова Анастасия")</f>
        <v>Петрова Анастасия</v>
      </c>
      <c r="B273" s="29">
        <f>IFERROR(__xludf.DUMMYFUNCTION("""COMPUTED_VALUE"""),109.0)</f>
        <v>109</v>
      </c>
      <c r="C273" s="30">
        <f>IFERROR(__xludf.DUMMYFUNCTION("""COMPUTED_VALUE"""),10.0)</f>
        <v>10</v>
      </c>
      <c r="D273" s="30">
        <f>IFERROR(__xludf.DUMMYFUNCTION("""COMPUTED_VALUE"""),19.0)</f>
        <v>19</v>
      </c>
      <c r="E273" s="30">
        <f>IFERROR(__xludf.DUMMYFUNCTION("""COMPUTED_VALUE"""),34.0)</f>
        <v>34</v>
      </c>
      <c r="F273" s="29">
        <f>IFERROR(__xludf.DUMMYFUNCTION("""COMPUTED_VALUE"""),46.0)</f>
        <v>46</v>
      </c>
      <c r="G273" s="30">
        <f>IFERROR(__xludf.DUMMYFUNCTION("""COMPUTED_VALUE"""),10.0)</f>
        <v>10</v>
      </c>
      <c r="H273" s="30">
        <f>IFERROR(__xludf.DUMMYFUNCTION("""COMPUTED_VALUE"""),0.0)</f>
        <v>0</v>
      </c>
      <c r="I273" s="30">
        <f>IFERROR(__xludf.DUMMYFUNCTION("""COMPUTED_VALUE"""),2.0)</f>
        <v>2</v>
      </c>
      <c r="J273" s="30">
        <f>IFERROR(__xludf.DUMMYFUNCTION("""COMPUTED_VALUE"""),17.0)</f>
        <v>17</v>
      </c>
      <c r="K273" s="30">
        <f>IFERROR(__xludf.DUMMYFUNCTION("""COMPUTED_VALUE"""),7.0)</f>
        <v>7</v>
      </c>
      <c r="L273" s="30">
        <f>IFERROR(__xludf.DUMMYFUNCTION("""COMPUTED_VALUE"""),12.0)</f>
        <v>12</v>
      </c>
      <c r="M273" s="30">
        <f>IFERROR(__xludf.DUMMYFUNCTION("""COMPUTED_VALUE"""),15.0)</f>
        <v>15</v>
      </c>
      <c r="N273" s="30">
        <f>IFERROR(__xludf.DUMMYFUNCTION("""COMPUTED_VALUE"""),12.0)</f>
        <v>12</v>
      </c>
      <c r="O273" s="30">
        <f>IFERROR(__xludf.DUMMYFUNCTION("""COMPUTED_VALUE"""),2.0)</f>
        <v>2</v>
      </c>
      <c r="P273" s="29">
        <f>IFERROR(__xludf.DUMMYFUNCTION("""COMPUTED_VALUE"""),32.0)</f>
        <v>32</v>
      </c>
      <c r="Q273" s="30">
        <f>IFERROR(__xludf.DUMMYFUNCTION("""COMPUTED_VALUE"""),10.0)</f>
        <v>10</v>
      </c>
      <c r="R273" s="30">
        <f>IFERROR(__xludf.DUMMYFUNCTION("""COMPUTED_VALUE"""),0.0)</f>
        <v>0</v>
      </c>
      <c r="S273" s="30">
        <f>IFERROR(__xludf.DUMMYFUNCTION("""COMPUTED_VALUE"""),0.0)</f>
        <v>0</v>
      </c>
      <c r="T273" s="31">
        <f>IFERROR(__xludf.DUMMYFUNCTION("""COMPUTED_VALUE"""),0.0)</f>
        <v>0</v>
      </c>
      <c r="U273" s="29">
        <f>IFERROR(__xludf.DUMMYFUNCTION("""COMPUTED_VALUE"""),0.0)</f>
        <v>0</v>
      </c>
      <c r="V273" s="30">
        <f>IFERROR(__xludf.DUMMYFUNCTION("""COMPUTED_VALUE"""),0.0)</f>
        <v>0</v>
      </c>
      <c r="W273" s="29">
        <f>IFERROR(__xludf.DUMMYFUNCTION("""COMPUTED_VALUE"""),2.0)</f>
        <v>2</v>
      </c>
      <c r="X273" s="30">
        <f>IFERROR(__xludf.DUMMYFUNCTION("""COMPUTED_VALUE"""),2.0)</f>
        <v>2</v>
      </c>
      <c r="Y273" s="30">
        <f>IFERROR(__xludf.DUMMYFUNCTION("""COMPUTED_VALUE"""),3.0)</f>
        <v>3</v>
      </c>
      <c r="Z273" s="35">
        <f>IFERROR(__xludf.DUMMYFUNCTION("""COMPUTED_VALUE"""),8.0)</f>
        <v>8</v>
      </c>
      <c r="AA273" s="30">
        <f>IFERROR(__xludf.DUMMYFUNCTION("""COMPUTED_VALUE"""),2.0)</f>
        <v>2</v>
      </c>
      <c r="AB273" s="30">
        <f>IFERROR(__xludf.DUMMYFUNCTION("""COMPUTED_VALUE"""),2.0)</f>
        <v>2</v>
      </c>
      <c r="AC273" s="34">
        <f>IFERROR(__xludf.DUMMYFUNCTION("""COMPUTED_VALUE"""),5.0)</f>
        <v>5</v>
      </c>
      <c r="AD273" s="29">
        <f>IFERROR(__xludf.DUMMYFUNCTION("""COMPUTED_VALUE"""),2.0)</f>
        <v>2</v>
      </c>
      <c r="AE273" s="35">
        <f>IFERROR(__xludf.DUMMYFUNCTION("""COMPUTED_VALUE"""),5.0)</f>
        <v>5</v>
      </c>
      <c r="AF273" s="30">
        <f>IFERROR(__xludf.DUMMYFUNCTION("""COMPUTED_VALUE"""),2.0)</f>
        <v>2</v>
      </c>
      <c r="AG273" s="30">
        <f>IFERROR(__xludf.DUMMYFUNCTION("""COMPUTED_VALUE"""),3.0)</f>
        <v>3</v>
      </c>
      <c r="AH273" s="30">
        <f>IFERROR(__xludf.DUMMYFUNCTION("""COMPUTED_VALUE"""),2.0)</f>
        <v>2</v>
      </c>
      <c r="AI273" s="34">
        <f>IFERROR(__xludf.DUMMYFUNCTION("""COMPUTED_VALUE"""),5.0)</f>
        <v>5</v>
      </c>
      <c r="AJ273" s="35">
        <f>IFERROR(__xludf.DUMMYFUNCTION("""COMPUTED_VALUE"""),6.0)</f>
        <v>6</v>
      </c>
      <c r="AK273" s="30">
        <f>IFERROR(__xludf.DUMMYFUNCTION("""COMPUTED_VALUE"""),2.0)</f>
        <v>2</v>
      </c>
      <c r="AL273" s="29">
        <f>IFERROR(__xludf.DUMMYFUNCTION("""COMPUTED_VALUE"""),2.0)</f>
        <v>2</v>
      </c>
      <c r="AM273" s="30">
        <f>IFERROR(__xludf.DUMMYFUNCTION("""COMPUTED_VALUE"""),10.0)</f>
        <v>10</v>
      </c>
      <c r="AN273" s="30">
        <f>IFERROR(__xludf.DUMMYFUNCTION("""COMPUTED_VALUE"""),2.0)</f>
        <v>2</v>
      </c>
      <c r="AO273" s="32">
        <f>IFERROR(__xludf.DUMMYFUNCTION("""COMPUTED_VALUE"""),2.0)</f>
        <v>2</v>
      </c>
      <c r="AP273" s="35">
        <f>IFERROR(__xludf.DUMMYFUNCTION("""COMPUTED_VALUE"""),5.0)</f>
        <v>5</v>
      </c>
      <c r="AQ273" s="35">
        <f>IFERROR(__xludf.DUMMYFUNCTION("""COMPUTED_VALUE"""),23.0)</f>
        <v>23</v>
      </c>
      <c r="AR273" s="30">
        <f>IFERROR(__xludf.DUMMYFUNCTION("""COMPUTED_VALUE"""),2.0)</f>
        <v>2</v>
      </c>
      <c r="AS273" s="29">
        <f>IFERROR(__xludf.DUMMYFUNCTION("""COMPUTED_VALUE"""),2.0)</f>
        <v>2</v>
      </c>
      <c r="AT273" s="29">
        <f>IFERROR(__xludf.DUMMYFUNCTION("""COMPUTED_VALUE"""),0.0)</f>
        <v>0</v>
      </c>
    </row>
    <row r="274">
      <c r="A274" s="33" t="str">
        <f>IFERROR(__xludf.DUMMYFUNCTION("""COMPUTED_VALUE"""),"Бабкин Владимир")</f>
        <v>Бабкин Владимир</v>
      </c>
      <c r="B274" s="29">
        <f>IFERROR(__xludf.DUMMYFUNCTION("""COMPUTED_VALUE"""),103.0)</f>
        <v>103</v>
      </c>
      <c r="C274" s="30">
        <f>IFERROR(__xludf.DUMMYFUNCTION("""COMPUTED_VALUE"""),24.0)</f>
        <v>24</v>
      </c>
      <c r="D274" s="30">
        <f>IFERROR(__xludf.DUMMYFUNCTION("""COMPUTED_VALUE"""),15.0)</f>
        <v>15</v>
      </c>
      <c r="E274" s="30">
        <f>IFERROR(__xludf.DUMMYFUNCTION("""COMPUTED_VALUE"""),26.0)</f>
        <v>26</v>
      </c>
      <c r="F274" s="29">
        <f>IFERROR(__xludf.DUMMYFUNCTION("""COMPUTED_VALUE"""),38.0)</f>
        <v>38</v>
      </c>
      <c r="G274" s="30">
        <f>IFERROR(__xludf.DUMMYFUNCTION("""COMPUTED_VALUE"""),22.0)</f>
        <v>22</v>
      </c>
      <c r="H274" s="30">
        <f>IFERROR(__xludf.DUMMYFUNCTION("""COMPUTED_VALUE"""),2.0)</f>
        <v>2</v>
      </c>
      <c r="I274" s="30">
        <f>IFERROR(__xludf.DUMMYFUNCTION("""COMPUTED_VALUE"""),10.0)</f>
        <v>10</v>
      </c>
      <c r="J274" s="30">
        <f>IFERROR(__xludf.DUMMYFUNCTION("""COMPUTED_VALUE"""),5.0)</f>
        <v>5</v>
      </c>
      <c r="K274" s="30">
        <f>IFERROR(__xludf.DUMMYFUNCTION("""COMPUTED_VALUE"""),5.0)</f>
        <v>5</v>
      </c>
      <c r="L274" s="30">
        <f>IFERROR(__xludf.DUMMYFUNCTION("""COMPUTED_VALUE"""),7.0)</f>
        <v>7</v>
      </c>
      <c r="M274" s="30">
        <f>IFERROR(__xludf.DUMMYFUNCTION("""COMPUTED_VALUE"""),14.0)</f>
        <v>14</v>
      </c>
      <c r="N274" s="30">
        <f>IFERROR(__xludf.DUMMYFUNCTION("""COMPUTED_VALUE"""),10.0)</f>
        <v>10</v>
      </c>
      <c r="O274" s="30">
        <f>IFERROR(__xludf.DUMMYFUNCTION("""COMPUTED_VALUE"""),2.0)</f>
        <v>2</v>
      </c>
      <c r="P274" s="29">
        <f>IFERROR(__xludf.DUMMYFUNCTION("""COMPUTED_VALUE"""),26.0)</f>
        <v>26</v>
      </c>
      <c r="Q274" s="30">
        <f>IFERROR(__xludf.DUMMYFUNCTION("""COMPUTED_VALUE"""),10.0)</f>
        <v>10</v>
      </c>
      <c r="R274" s="30">
        <f>IFERROR(__xludf.DUMMYFUNCTION("""COMPUTED_VALUE"""),10.0)</f>
        <v>10</v>
      </c>
      <c r="S274" s="30">
        <f>IFERROR(__xludf.DUMMYFUNCTION("""COMPUTED_VALUE"""),2.0)</f>
        <v>2</v>
      </c>
      <c r="T274" s="31">
        <f>IFERROR(__xludf.DUMMYFUNCTION("""COMPUTED_VALUE"""),0.0)</f>
        <v>0</v>
      </c>
      <c r="U274" s="29">
        <f>IFERROR(__xludf.DUMMYFUNCTION("""COMPUTED_VALUE"""),2.0)</f>
        <v>2</v>
      </c>
      <c r="V274" s="30">
        <f>IFERROR(__xludf.DUMMYFUNCTION("""COMPUTED_VALUE"""),10.0)</f>
        <v>10</v>
      </c>
      <c r="W274" s="29">
        <f>IFERROR(__xludf.DUMMYFUNCTION("""COMPUTED_VALUE"""),0.0)</f>
        <v>0</v>
      </c>
      <c r="X274" s="30">
        <f>IFERROR(__xludf.DUMMYFUNCTION("""COMPUTED_VALUE"""),2.0)</f>
        <v>2</v>
      </c>
      <c r="Y274" s="30">
        <f>IFERROR(__xludf.DUMMYFUNCTION("""COMPUTED_VALUE"""),3.0)</f>
        <v>3</v>
      </c>
      <c r="Z274" s="35">
        <f>IFERROR(__xludf.DUMMYFUNCTION("""COMPUTED_VALUE"""),0.0)</f>
        <v>0</v>
      </c>
      <c r="AA274" s="30">
        <f>IFERROR(__xludf.DUMMYFUNCTION("""COMPUTED_VALUE"""),0.0)</f>
        <v>0</v>
      </c>
      <c r="AB274" s="30">
        <f>IFERROR(__xludf.DUMMYFUNCTION("""COMPUTED_VALUE"""),0.0)</f>
        <v>0</v>
      </c>
      <c r="AC274" s="34">
        <f>IFERROR(__xludf.DUMMYFUNCTION("""COMPUTED_VALUE"""),5.0)</f>
        <v>5</v>
      </c>
      <c r="AD274" s="29">
        <f>IFERROR(__xludf.DUMMYFUNCTION("""COMPUTED_VALUE"""),0.0)</f>
        <v>0</v>
      </c>
      <c r="AE274" s="35">
        <f>IFERROR(__xludf.DUMMYFUNCTION("""COMPUTED_VALUE"""),0.0)</f>
        <v>0</v>
      </c>
      <c r="AF274" s="30">
        <f>IFERROR(__xludf.DUMMYFUNCTION("""COMPUTED_VALUE"""),2.0)</f>
        <v>2</v>
      </c>
      <c r="AG274" s="30">
        <f>IFERROR(__xludf.DUMMYFUNCTION("""COMPUTED_VALUE"""),3.0)</f>
        <v>3</v>
      </c>
      <c r="AH274" s="30">
        <f>IFERROR(__xludf.DUMMYFUNCTION("""COMPUTED_VALUE"""),2.0)</f>
        <v>2</v>
      </c>
      <c r="AI274" s="34">
        <f>IFERROR(__xludf.DUMMYFUNCTION("""COMPUTED_VALUE"""),5.0)</f>
        <v>5</v>
      </c>
      <c r="AJ274" s="35">
        <f>IFERROR(__xludf.DUMMYFUNCTION("""COMPUTED_VALUE"""),9.0)</f>
        <v>9</v>
      </c>
      <c r="AK274" s="30">
        <f>IFERROR(__xludf.DUMMYFUNCTION("""COMPUTED_VALUE"""),0.0)</f>
        <v>0</v>
      </c>
      <c r="AL274" s="29">
        <f>IFERROR(__xludf.DUMMYFUNCTION("""COMPUTED_VALUE"""),0.0)</f>
        <v>0</v>
      </c>
      <c r="AM274" s="30">
        <f>IFERROR(__xludf.DUMMYFUNCTION("""COMPUTED_VALUE"""),10.0)</f>
        <v>10</v>
      </c>
      <c r="AN274" s="30">
        <f>IFERROR(__xludf.DUMMYFUNCTION("""COMPUTED_VALUE"""),0.0)</f>
        <v>0</v>
      </c>
      <c r="AO274" s="32">
        <f>IFERROR(__xludf.DUMMYFUNCTION("""COMPUTED_VALUE"""),2.0)</f>
        <v>2</v>
      </c>
      <c r="AP274" s="35">
        <f>IFERROR(__xludf.DUMMYFUNCTION("""COMPUTED_VALUE"""),0.0)</f>
        <v>0</v>
      </c>
      <c r="AQ274" s="35">
        <f>IFERROR(__xludf.DUMMYFUNCTION("""COMPUTED_VALUE"""),26.0)</f>
        <v>26</v>
      </c>
      <c r="AR274" s="30">
        <f>IFERROR(__xludf.DUMMYFUNCTION("""COMPUTED_VALUE"""),0.0)</f>
        <v>0</v>
      </c>
      <c r="AS274" s="29">
        <f>IFERROR(__xludf.DUMMYFUNCTION("""COMPUTED_VALUE"""),0.0)</f>
        <v>0</v>
      </c>
      <c r="AT274" s="29">
        <f>IFERROR(__xludf.DUMMYFUNCTION("""COMPUTED_VALUE"""),0.0)</f>
        <v>0</v>
      </c>
    </row>
    <row r="275">
      <c r="A275" s="33" t="str">
        <f>IFERROR(__xludf.DUMMYFUNCTION("""COMPUTED_VALUE"""),"Коньшина Екатерина")</f>
        <v>Коньшина Екатерина</v>
      </c>
      <c r="B275" s="29">
        <f>IFERROR(__xludf.DUMMYFUNCTION("""COMPUTED_VALUE"""),129.0)</f>
        <v>129</v>
      </c>
      <c r="C275" s="30">
        <f>IFERROR(__xludf.DUMMYFUNCTION("""COMPUTED_VALUE"""),26.0)</f>
        <v>26</v>
      </c>
      <c r="D275" s="30">
        <f>IFERROR(__xludf.DUMMYFUNCTION("""COMPUTED_VALUE"""),25.0)</f>
        <v>25</v>
      </c>
      <c r="E275" s="30">
        <f>IFERROR(__xludf.DUMMYFUNCTION("""COMPUTED_VALUE"""),37.0)</f>
        <v>37</v>
      </c>
      <c r="F275" s="29">
        <f>IFERROR(__xludf.DUMMYFUNCTION("""COMPUTED_VALUE"""),41.0)</f>
        <v>41</v>
      </c>
      <c r="G275" s="30">
        <f>IFERROR(__xludf.DUMMYFUNCTION("""COMPUTED_VALUE"""),22.0)</f>
        <v>22</v>
      </c>
      <c r="H275" s="30">
        <f>IFERROR(__xludf.DUMMYFUNCTION("""COMPUTED_VALUE"""),4.0)</f>
        <v>4</v>
      </c>
      <c r="I275" s="30">
        <f>IFERROR(__xludf.DUMMYFUNCTION("""COMPUTED_VALUE"""),12.0)</f>
        <v>12</v>
      </c>
      <c r="J275" s="30">
        <f>IFERROR(__xludf.DUMMYFUNCTION("""COMPUTED_VALUE"""),13.0)</f>
        <v>13</v>
      </c>
      <c r="K275" s="30">
        <f>IFERROR(__xludf.DUMMYFUNCTION("""COMPUTED_VALUE"""),7.0)</f>
        <v>7</v>
      </c>
      <c r="L275" s="30">
        <f>IFERROR(__xludf.DUMMYFUNCTION("""COMPUTED_VALUE"""),12.0)</f>
        <v>12</v>
      </c>
      <c r="M275" s="30">
        <f>IFERROR(__xludf.DUMMYFUNCTION("""COMPUTED_VALUE"""),18.0)</f>
        <v>18</v>
      </c>
      <c r="N275" s="30">
        <f>IFERROR(__xludf.DUMMYFUNCTION("""COMPUTED_VALUE"""),12.0)</f>
        <v>12</v>
      </c>
      <c r="O275" s="30">
        <f>IFERROR(__xludf.DUMMYFUNCTION("""COMPUTED_VALUE"""),2.0)</f>
        <v>2</v>
      </c>
      <c r="P275" s="29">
        <f>IFERROR(__xludf.DUMMYFUNCTION("""COMPUTED_VALUE"""),27.0)</f>
        <v>27</v>
      </c>
      <c r="Q275" s="30">
        <f>IFERROR(__xludf.DUMMYFUNCTION("""COMPUTED_VALUE"""),10.0)</f>
        <v>10</v>
      </c>
      <c r="R275" s="30">
        <f>IFERROR(__xludf.DUMMYFUNCTION("""COMPUTED_VALUE"""),10.0)</f>
        <v>10</v>
      </c>
      <c r="S275" s="30">
        <f>IFERROR(__xludf.DUMMYFUNCTION("""COMPUTED_VALUE"""),2.0)</f>
        <v>2</v>
      </c>
      <c r="T275" s="31">
        <f>IFERROR(__xludf.DUMMYFUNCTION("""COMPUTED_VALUE"""),2.0)</f>
        <v>2</v>
      </c>
      <c r="U275" s="29">
        <f>IFERROR(__xludf.DUMMYFUNCTION("""COMPUTED_VALUE"""),2.0)</f>
        <v>2</v>
      </c>
      <c r="V275" s="30">
        <f>IFERROR(__xludf.DUMMYFUNCTION("""COMPUTED_VALUE"""),10.0)</f>
        <v>10</v>
      </c>
      <c r="W275" s="29">
        <f>IFERROR(__xludf.DUMMYFUNCTION("""COMPUTED_VALUE"""),2.0)</f>
        <v>2</v>
      </c>
      <c r="X275" s="30">
        <f>IFERROR(__xludf.DUMMYFUNCTION("""COMPUTED_VALUE"""),2.0)</f>
        <v>2</v>
      </c>
      <c r="Y275" s="30">
        <f>IFERROR(__xludf.DUMMYFUNCTION("""COMPUTED_VALUE"""),3.0)</f>
        <v>3</v>
      </c>
      <c r="Z275" s="35">
        <f>IFERROR(__xludf.DUMMYFUNCTION("""COMPUTED_VALUE"""),4.0)</f>
        <v>4</v>
      </c>
      <c r="AA275" s="30">
        <f>IFERROR(__xludf.DUMMYFUNCTION("""COMPUTED_VALUE"""),2.0)</f>
        <v>2</v>
      </c>
      <c r="AB275" s="30">
        <f>IFERROR(__xludf.DUMMYFUNCTION("""COMPUTED_VALUE"""),2.0)</f>
        <v>2</v>
      </c>
      <c r="AC275" s="34">
        <f>IFERROR(__xludf.DUMMYFUNCTION("""COMPUTED_VALUE"""),5.0)</f>
        <v>5</v>
      </c>
      <c r="AD275" s="29">
        <f>IFERROR(__xludf.DUMMYFUNCTION("""COMPUTED_VALUE"""),2.0)</f>
        <v>2</v>
      </c>
      <c r="AE275" s="35">
        <f>IFERROR(__xludf.DUMMYFUNCTION("""COMPUTED_VALUE"""),5.0)</f>
        <v>5</v>
      </c>
      <c r="AF275" s="30">
        <f>IFERROR(__xludf.DUMMYFUNCTION("""COMPUTED_VALUE"""),2.0)</f>
        <v>2</v>
      </c>
      <c r="AG275" s="30">
        <f>IFERROR(__xludf.DUMMYFUNCTION("""COMPUTED_VALUE"""),3.0)</f>
        <v>3</v>
      </c>
      <c r="AH275" s="30">
        <f>IFERROR(__xludf.DUMMYFUNCTION("""COMPUTED_VALUE"""),2.0)</f>
        <v>2</v>
      </c>
      <c r="AI275" s="34">
        <f>IFERROR(__xludf.DUMMYFUNCTION("""COMPUTED_VALUE"""),5.0)</f>
        <v>5</v>
      </c>
      <c r="AJ275" s="35">
        <f>IFERROR(__xludf.DUMMYFUNCTION("""COMPUTED_VALUE"""),9.0)</f>
        <v>9</v>
      </c>
      <c r="AK275" s="30">
        <f>IFERROR(__xludf.DUMMYFUNCTION("""COMPUTED_VALUE"""),2.0)</f>
        <v>2</v>
      </c>
      <c r="AL275" s="29">
        <f>IFERROR(__xludf.DUMMYFUNCTION("""COMPUTED_VALUE"""),2.0)</f>
        <v>2</v>
      </c>
      <c r="AM275" s="30">
        <f>IFERROR(__xludf.DUMMYFUNCTION("""COMPUTED_VALUE"""),10.0)</f>
        <v>10</v>
      </c>
      <c r="AN275" s="30">
        <f>IFERROR(__xludf.DUMMYFUNCTION("""COMPUTED_VALUE"""),2.0)</f>
        <v>2</v>
      </c>
      <c r="AO275" s="32">
        <f>IFERROR(__xludf.DUMMYFUNCTION("""COMPUTED_VALUE"""),2.0)</f>
        <v>2</v>
      </c>
      <c r="AP275" s="35">
        <f>IFERROR(__xludf.DUMMYFUNCTION("""COMPUTED_VALUE"""),5.0)</f>
        <v>5</v>
      </c>
      <c r="AQ275" s="35">
        <f>IFERROR(__xludf.DUMMYFUNCTION("""COMPUTED_VALUE"""),18.0)</f>
        <v>18</v>
      </c>
      <c r="AR275" s="30">
        <f>IFERROR(__xludf.DUMMYFUNCTION("""COMPUTED_VALUE"""),2.0)</f>
        <v>2</v>
      </c>
      <c r="AS275" s="29">
        <f>IFERROR(__xludf.DUMMYFUNCTION("""COMPUTED_VALUE"""),2.0)</f>
        <v>2</v>
      </c>
      <c r="AT275" s="29">
        <f>IFERROR(__xludf.DUMMYFUNCTION("""COMPUTED_VALUE"""),0.0)</f>
        <v>0</v>
      </c>
    </row>
    <row r="276">
      <c r="A276" s="33" t="str">
        <f>IFERROR(__xludf.DUMMYFUNCTION("""COMPUTED_VALUE"""),"Базарова Марина")</f>
        <v>Базарова Марина</v>
      </c>
      <c r="B276" s="29">
        <f>IFERROR(__xludf.DUMMYFUNCTION("""COMPUTED_VALUE"""),104.0)</f>
        <v>104</v>
      </c>
      <c r="C276" s="30">
        <f>IFERROR(__xludf.DUMMYFUNCTION("""COMPUTED_VALUE"""),26.0)</f>
        <v>26</v>
      </c>
      <c r="D276" s="30">
        <f>IFERROR(__xludf.DUMMYFUNCTION("""COMPUTED_VALUE"""),20.0)</f>
        <v>20</v>
      </c>
      <c r="E276" s="30">
        <f>IFERROR(__xludf.DUMMYFUNCTION("""COMPUTED_VALUE"""),9.0)</f>
        <v>9</v>
      </c>
      <c r="F276" s="29">
        <f>IFERROR(__xludf.DUMMYFUNCTION("""COMPUTED_VALUE"""),49.0)</f>
        <v>49</v>
      </c>
      <c r="G276" s="30">
        <f>IFERROR(__xludf.DUMMYFUNCTION("""COMPUTED_VALUE"""),22.0)</f>
        <v>22</v>
      </c>
      <c r="H276" s="30">
        <f>IFERROR(__xludf.DUMMYFUNCTION("""COMPUTED_VALUE"""),4.0)</f>
        <v>4</v>
      </c>
      <c r="I276" s="30">
        <f>IFERROR(__xludf.DUMMYFUNCTION("""COMPUTED_VALUE"""),12.0)</f>
        <v>12</v>
      </c>
      <c r="J276" s="30">
        <f>IFERROR(__xludf.DUMMYFUNCTION("""COMPUTED_VALUE"""),8.0)</f>
        <v>8</v>
      </c>
      <c r="K276" s="30">
        <f>IFERROR(__xludf.DUMMYFUNCTION("""COMPUTED_VALUE"""),0.0)</f>
        <v>0</v>
      </c>
      <c r="L276" s="30">
        <f>IFERROR(__xludf.DUMMYFUNCTION("""COMPUTED_VALUE"""),5.0)</f>
        <v>5</v>
      </c>
      <c r="M276" s="30">
        <f>IFERROR(__xludf.DUMMYFUNCTION("""COMPUTED_VALUE"""),4.0)</f>
        <v>4</v>
      </c>
      <c r="N276" s="30">
        <f>IFERROR(__xludf.DUMMYFUNCTION("""COMPUTED_VALUE"""),12.0)</f>
        <v>12</v>
      </c>
      <c r="O276" s="30">
        <f>IFERROR(__xludf.DUMMYFUNCTION("""COMPUTED_VALUE"""),2.0)</f>
        <v>2</v>
      </c>
      <c r="P276" s="29">
        <f>IFERROR(__xludf.DUMMYFUNCTION("""COMPUTED_VALUE"""),35.0)</f>
        <v>35</v>
      </c>
      <c r="Q276" s="30">
        <f>IFERROR(__xludf.DUMMYFUNCTION("""COMPUTED_VALUE"""),10.0)</f>
        <v>10</v>
      </c>
      <c r="R276" s="30">
        <f>IFERROR(__xludf.DUMMYFUNCTION("""COMPUTED_VALUE"""),10.0)</f>
        <v>10</v>
      </c>
      <c r="S276" s="30">
        <f>IFERROR(__xludf.DUMMYFUNCTION("""COMPUTED_VALUE"""),2.0)</f>
        <v>2</v>
      </c>
      <c r="T276" s="31">
        <f>IFERROR(__xludf.DUMMYFUNCTION("""COMPUTED_VALUE"""),2.0)</f>
        <v>2</v>
      </c>
      <c r="U276" s="29">
        <f>IFERROR(__xludf.DUMMYFUNCTION("""COMPUTED_VALUE"""),2.0)</f>
        <v>2</v>
      </c>
      <c r="V276" s="30">
        <f>IFERROR(__xludf.DUMMYFUNCTION("""COMPUTED_VALUE"""),10.0)</f>
        <v>10</v>
      </c>
      <c r="W276" s="29">
        <f>IFERROR(__xludf.DUMMYFUNCTION("""COMPUTED_VALUE"""),2.0)</f>
        <v>2</v>
      </c>
      <c r="X276" s="30">
        <f>IFERROR(__xludf.DUMMYFUNCTION("""COMPUTED_VALUE"""),2.0)</f>
        <v>2</v>
      </c>
      <c r="Y276" s="30">
        <f>IFERROR(__xludf.DUMMYFUNCTION("""COMPUTED_VALUE"""),2.0)</f>
        <v>2</v>
      </c>
      <c r="Z276" s="35">
        <f>IFERROR(__xludf.DUMMYFUNCTION("""COMPUTED_VALUE"""),0.0)</f>
        <v>0</v>
      </c>
      <c r="AA276" s="30">
        <f>IFERROR(__xludf.DUMMYFUNCTION("""COMPUTED_VALUE"""),2.0)</f>
        <v>2</v>
      </c>
      <c r="AB276" s="30">
        <f>IFERROR(__xludf.DUMMYFUNCTION("""COMPUTED_VALUE"""),2.0)</f>
        <v>2</v>
      </c>
      <c r="AC276" s="34">
        <f>IFERROR(__xludf.DUMMYFUNCTION("""COMPUTED_VALUE"""),0.0)</f>
        <v>0</v>
      </c>
      <c r="AD276" s="29">
        <f>IFERROR(__xludf.DUMMYFUNCTION("""COMPUTED_VALUE"""),0.0)</f>
        <v>0</v>
      </c>
      <c r="AE276" s="35">
        <f>IFERROR(__xludf.DUMMYFUNCTION("""COMPUTED_VALUE"""),0.0)</f>
        <v>0</v>
      </c>
      <c r="AF276" s="30">
        <f>IFERROR(__xludf.DUMMYFUNCTION("""COMPUTED_VALUE"""),2.0)</f>
        <v>2</v>
      </c>
      <c r="AG276" s="30">
        <f>IFERROR(__xludf.DUMMYFUNCTION("""COMPUTED_VALUE"""),3.0)</f>
        <v>3</v>
      </c>
      <c r="AH276" s="30">
        <f>IFERROR(__xludf.DUMMYFUNCTION("""COMPUTED_VALUE"""),0.0)</f>
        <v>0</v>
      </c>
      <c r="AI276" s="34">
        <f>IFERROR(__xludf.DUMMYFUNCTION("""COMPUTED_VALUE"""),0.0)</f>
        <v>0</v>
      </c>
      <c r="AJ276" s="35">
        <f>IFERROR(__xludf.DUMMYFUNCTION("""COMPUTED_VALUE"""),0.0)</f>
        <v>0</v>
      </c>
      <c r="AK276" s="30">
        <f>IFERROR(__xludf.DUMMYFUNCTION("""COMPUTED_VALUE"""),2.0)</f>
        <v>2</v>
      </c>
      <c r="AL276" s="29">
        <f>IFERROR(__xludf.DUMMYFUNCTION("""COMPUTED_VALUE"""),2.0)</f>
        <v>2</v>
      </c>
      <c r="AM276" s="30">
        <f>IFERROR(__xludf.DUMMYFUNCTION("""COMPUTED_VALUE"""),10.0)</f>
        <v>10</v>
      </c>
      <c r="AN276" s="30">
        <f>IFERROR(__xludf.DUMMYFUNCTION("""COMPUTED_VALUE"""),2.0)</f>
        <v>2</v>
      </c>
      <c r="AO276" s="32">
        <f>IFERROR(__xludf.DUMMYFUNCTION("""COMPUTED_VALUE"""),2.0)</f>
        <v>2</v>
      </c>
      <c r="AP276" s="35">
        <f>IFERROR(__xludf.DUMMYFUNCTION("""COMPUTED_VALUE"""),0.0)</f>
        <v>0</v>
      </c>
      <c r="AQ276" s="35">
        <f>IFERROR(__xludf.DUMMYFUNCTION("""COMPUTED_VALUE"""),31.0)</f>
        <v>31</v>
      </c>
      <c r="AR276" s="30">
        <f>IFERROR(__xludf.DUMMYFUNCTION("""COMPUTED_VALUE"""),2.0)</f>
        <v>2</v>
      </c>
      <c r="AS276" s="29">
        <f>IFERROR(__xludf.DUMMYFUNCTION("""COMPUTED_VALUE"""),2.0)</f>
        <v>2</v>
      </c>
      <c r="AT276" s="29">
        <f>IFERROR(__xludf.DUMMYFUNCTION("""COMPUTED_VALUE"""),0.0)</f>
        <v>0</v>
      </c>
    </row>
    <row r="277">
      <c r="A277" s="33" t="str">
        <f>IFERROR(__xludf.DUMMYFUNCTION("""COMPUTED_VALUE"""),"Иванкина Наталья")</f>
        <v>Иванкина Наталья</v>
      </c>
      <c r="B277" s="29">
        <f>IFERROR(__xludf.DUMMYFUNCTION("""COMPUTED_VALUE"""),132.0)</f>
        <v>132</v>
      </c>
      <c r="C277" s="30">
        <f>IFERROR(__xludf.DUMMYFUNCTION("""COMPUTED_VALUE"""),22.0)</f>
        <v>22</v>
      </c>
      <c r="D277" s="30">
        <f>IFERROR(__xludf.DUMMYFUNCTION("""COMPUTED_VALUE"""),18.0)</f>
        <v>18</v>
      </c>
      <c r="E277" s="30">
        <f>IFERROR(__xludf.DUMMYFUNCTION("""COMPUTED_VALUE"""),37.0)</f>
        <v>37</v>
      </c>
      <c r="F277" s="29">
        <f>IFERROR(__xludf.DUMMYFUNCTION("""COMPUTED_VALUE"""),55.0)</f>
        <v>55</v>
      </c>
      <c r="G277" s="30">
        <f>IFERROR(__xludf.DUMMYFUNCTION("""COMPUTED_VALUE"""),22.0)</f>
        <v>22</v>
      </c>
      <c r="H277" s="30">
        <f>IFERROR(__xludf.DUMMYFUNCTION("""COMPUTED_VALUE"""),0.0)</f>
        <v>0</v>
      </c>
      <c r="I277" s="30">
        <f>IFERROR(__xludf.DUMMYFUNCTION("""COMPUTED_VALUE"""),10.0)</f>
        <v>10</v>
      </c>
      <c r="J277" s="30">
        <f>IFERROR(__xludf.DUMMYFUNCTION("""COMPUTED_VALUE"""),8.0)</f>
        <v>8</v>
      </c>
      <c r="K277" s="30">
        <f>IFERROR(__xludf.DUMMYFUNCTION("""COMPUTED_VALUE"""),7.0)</f>
        <v>7</v>
      </c>
      <c r="L277" s="30">
        <f>IFERROR(__xludf.DUMMYFUNCTION("""COMPUTED_VALUE"""),12.0)</f>
        <v>12</v>
      </c>
      <c r="M277" s="30">
        <f>IFERROR(__xludf.DUMMYFUNCTION("""COMPUTED_VALUE"""),18.0)</f>
        <v>18</v>
      </c>
      <c r="N277" s="30">
        <f>IFERROR(__xludf.DUMMYFUNCTION("""COMPUTED_VALUE"""),12.0)</f>
        <v>12</v>
      </c>
      <c r="O277" s="30">
        <f>IFERROR(__xludf.DUMMYFUNCTION("""COMPUTED_VALUE"""),2.0)</f>
        <v>2</v>
      </c>
      <c r="P277" s="29">
        <f>IFERROR(__xludf.DUMMYFUNCTION("""COMPUTED_VALUE"""),41.0)</f>
        <v>41</v>
      </c>
      <c r="Q277" s="30">
        <f>IFERROR(__xludf.DUMMYFUNCTION("""COMPUTED_VALUE"""),10.0)</f>
        <v>10</v>
      </c>
      <c r="R277" s="30">
        <f>IFERROR(__xludf.DUMMYFUNCTION("""COMPUTED_VALUE"""),10.0)</f>
        <v>10</v>
      </c>
      <c r="S277" s="30">
        <f>IFERROR(__xludf.DUMMYFUNCTION("""COMPUTED_VALUE"""),2.0)</f>
        <v>2</v>
      </c>
      <c r="T277" s="31">
        <f>IFERROR(__xludf.DUMMYFUNCTION("""COMPUTED_VALUE"""),0.0)</f>
        <v>0</v>
      </c>
      <c r="U277" s="29">
        <f>IFERROR(__xludf.DUMMYFUNCTION("""COMPUTED_VALUE"""),0.0)</f>
        <v>0</v>
      </c>
      <c r="V277" s="30">
        <f>IFERROR(__xludf.DUMMYFUNCTION("""COMPUTED_VALUE"""),10.0)</f>
        <v>10</v>
      </c>
      <c r="W277" s="29">
        <f>IFERROR(__xludf.DUMMYFUNCTION("""COMPUTED_VALUE"""),0.0)</f>
        <v>0</v>
      </c>
      <c r="X277" s="30">
        <f>IFERROR(__xludf.DUMMYFUNCTION("""COMPUTED_VALUE"""),1.0)</f>
        <v>1</v>
      </c>
      <c r="Y277" s="30">
        <f>IFERROR(__xludf.DUMMYFUNCTION("""COMPUTED_VALUE"""),3.0)</f>
        <v>3</v>
      </c>
      <c r="Z277" s="35">
        <f>IFERROR(__xludf.DUMMYFUNCTION("""COMPUTED_VALUE"""),0.0)</f>
        <v>0</v>
      </c>
      <c r="AA277" s="30">
        <f>IFERROR(__xludf.DUMMYFUNCTION("""COMPUTED_VALUE"""),2.0)</f>
        <v>2</v>
      </c>
      <c r="AB277" s="30">
        <f>IFERROR(__xludf.DUMMYFUNCTION("""COMPUTED_VALUE"""),2.0)</f>
        <v>2</v>
      </c>
      <c r="AC277" s="34">
        <f>IFERROR(__xludf.DUMMYFUNCTION("""COMPUTED_VALUE"""),5.0)</f>
        <v>5</v>
      </c>
      <c r="AD277" s="29">
        <f>IFERROR(__xludf.DUMMYFUNCTION("""COMPUTED_VALUE"""),2.0)</f>
        <v>2</v>
      </c>
      <c r="AE277" s="35">
        <f>IFERROR(__xludf.DUMMYFUNCTION("""COMPUTED_VALUE"""),5.0)</f>
        <v>5</v>
      </c>
      <c r="AF277" s="30">
        <f>IFERROR(__xludf.DUMMYFUNCTION("""COMPUTED_VALUE"""),2.0)</f>
        <v>2</v>
      </c>
      <c r="AG277" s="30">
        <f>IFERROR(__xludf.DUMMYFUNCTION("""COMPUTED_VALUE"""),3.0)</f>
        <v>3</v>
      </c>
      <c r="AH277" s="30">
        <f>IFERROR(__xludf.DUMMYFUNCTION("""COMPUTED_VALUE"""),2.0)</f>
        <v>2</v>
      </c>
      <c r="AI277" s="34">
        <f>IFERROR(__xludf.DUMMYFUNCTION("""COMPUTED_VALUE"""),5.0)</f>
        <v>5</v>
      </c>
      <c r="AJ277" s="35">
        <f>IFERROR(__xludf.DUMMYFUNCTION("""COMPUTED_VALUE"""),9.0)</f>
        <v>9</v>
      </c>
      <c r="AK277" s="30">
        <f>IFERROR(__xludf.DUMMYFUNCTION("""COMPUTED_VALUE"""),2.0)</f>
        <v>2</v>
      </c>
      <c r="AL277" s="29">
        <f>IFERROR(__xludf.DUMMYFUNCTION("""COMPUTED_VALUE"""),2.0)</f>
        <v>2</v>
      </c>
      <c r="AM277" s="30">
        <f>IFERROR(__xludf.DUMMYFUNCTION("""COMPUTED_VALUE"""),10.0)</f>
        <v>10</v>
      </c>
      <c r="AN277" s="30">
        <f>IFERROR(__xludf.DUMMYFUNCTION("""COMPUTED_VALUE"""),2.0)</f>
        <v>2</v>
      </c>
      <c r="AO277" s="32">
        <f>IFERROR(__xludf.DUMMYFUNCTION("""COMPUTED_VALUE"""),2.0)</f>
        <v>2</v>
      </c>
      <c r="AP277" s="35">
        <f>IFERROR(__xludf.DUMMYFUNCTION("""COMPUTED_VALUE"""),5.0)</f>
        <v>5</v>
      </c>
      <c r="AQ277" s="35">
        <f>IFERROR(__xludf.DUMMYFUNCTION("""COMPUTED_VALUE"""),32.0)</f>
        <v>32</v>
      </c>
      <c r="AR277" s="30">
        <f>IFERROR(__xludf.DUMMYFUNCTION("""COMPUTED_VALUE"""),2.0)</f>
        <v>2</v>
      </c>
      <c r="AS277" s="29">
        <f>IFERROR(__xludf.DUMMYFUNCTION("""COMPUTED_VALUE"""),2.0)</f>
        <v>2</v>
      </c>
      <c r="AT277" s="29">
        <f>IFERROR(__xludf.DUMMYFUNCTION("""COMPUTED_VALUE"""),0.0)</f>
        <v>0</v>
      </c>
    </row>
    <row r="278">
      <c r="A278" s="33" t="str">
        <f>IFERROR(__xludf.DUMMYFUNCTION("""COMPUTED_VALUE"""),"Сергиенко Азалия")</f>
        <v>Сергиенко Азалия</v>
      </c>
      <c r="B278" s="29">
        <f>IFERROR(__xludf.DUMMYFUNCTION("""COMPUTED_VALUE"""),114.0)</f>
        <v>114</v>
      </c>
      <c r="C278" s="30">
        <f>IFERROR(__xludf.DUMMYFUNCTION("""COMPUTED_VALUE"""),26.0)</f>
        <v>26</v>
      </c>
      <c r="D278" s="30">
        <f>IFERROR(__xludf.DUMMYFUNCTION("""COMPUTED_VALUE"""),21.0)</f>
        <v>21</v>
      </c>
      <c r="E278" s="30">
        <f>IFERROR(__xludf.DUMMYFUNCTION("""COMPUTED_VALUE"""),30.0)</f>
        <v>30</v>
      </c>
      <c r="F278" s="29">
        <f>IFERROR(__xludf.DUMMYFUNCTION("""COMPUTED_VALUE"""),37.0)</f>
        <v>37</v>
      </c>
      <c r="G278" s="30">
        <f>IFERROR(__xludf.DUMMYFUNCTION("""COMPUTED_VALUE"""),22.0)</f>
        <v>22</v>
      </c>
      <c r="H278" s="30">
        <f>IFERROR(__xludf.DUMMYFUNCTION("""COMPUTED_VALUE"""),4.0)</f>
        <v>4</v>
      </c>
      <c r="I278" s="30">
        <f>IFERROR(__xludf.DUMMYFUNCTION("""COMPUTED_VALUE"""),10.0)</f>
        <v>10</v>
      </c>
      <c r="J278" s="30">
        <f>IFERROR(__xludf.DUMMYFUNCTION("""COMPUTED_VALUE"""),11.0)</f>
        <v>11</v>
      </c>
      <c r="K278" s="30">
        <f>IFERROR(__xludf.DUMMYFUNCTION("""COMPUTED_VALUE"""),5.0)</f>
        <v>5</v>
      </c>
      <c r="L278" s="30">
        <f>IFERROR(__xludf.DUMMYFUNCTION("""COMPUTED_VALUE"""),9.0)</f>
        <v>9</v>
      </c>
      <c r="M278" s="30">
        <f>IFERROR(__xludf.DUMMYFUNCTION("""COMPUTED_VALUE"""),16.0)</f>
        <v>16</v>
      </c>
      <c r="N278" s="30">
        <f>IFERROR(__xludf.DUMMYFUNCTION("""COMPUTED_VALUE"""),10.0)</f>
        <v>10</v>
      </c>
      <c r="O278" s="30">
        <f>IFERROR(__xludf.DUMMYFUNCTION("""COMPUTED_VALUE"""),0.0)</f>
        <v>0</v>
      </c>
      <c r="P278" s="29">
        <f>IFERROR(__xludf.DUMMYFUNCTION("""COMPUTED_VALUE"""),27.0)</f>
        <v>27</v>
      </c>
      <c r="Q278" s="30">
        <f>IFERROR(__xludf.DUMMYFUNCTION("""COMPUTED_VALUE"""),10.0)</f>
        <v>10</v>
      </c>
      <c r="R278" s="30">
        <f>IFERROR(__xludf.DUMMYFUNCTION("""COMPUTED_VALUE"""),10.0)</f>
        <v>10</v>
      </c>
      <c r="S278" s="30">
        <f>IFERROR(__xludf.DUMMYFUNCTION("""COMPUTED_VALUE"""),2.0)</f>
        <v>2</v>
      </c>
      <c r="T278" s="31">
        <f>IFERROR(__xludf.DUMMYFUNCTION("""COMPUTED_VALUE"""),2.0)</f>
        <v>2</v>
      </c>
      <c r="U278" s="29">
        <f>IFERROR(__xludf.DUMMYFUNCTION("""COMPUTED_VALUE"""),2.0)</f>
        <v>2</v>
      </c>
      <c r="V278" s="30">
        <f>IFERROR(__xludf.DUMMYFUNCTION("""COMPUTED_VALUE"""),10.0)</f>
        <v>10</v>
      </c>
      <c r="W278" s="29">
        <f>IFERROR(__xludf.DUMMYFUNCTION("""COMPUTED_VALUE"""),0.0)</f>
        <v>0</v>
      </c>
      <c r="X278" s="30">
        <f>IFERROR(__xludf.DUMMYFUNCTION("""COMPUTED_VALUE"""),0.0)</f>
        <v>0</v>
      </c>
      <c r="Y278" s="30">
        <f>IFERROR(__xludf.DUMMYFUNCTION("""COMPUTED_VALUE"""),0.0)</f>
        <v>0</v>
      </c>
      <c r="Z278" s="35">
        <f>IFERROR(__xludf.DUMMYFUNCTION("""COMPUTED_VALUE"""),7.0)</f>
        <v>7</v>
      </c>
      <c r="AA278" s="30">
        <f>IFERROR(__xludf.DUMMYFUNCTION("""COMPUTED_VALUE"""),2.0)</f>
        <v>2</v>
      </c>
      <c r="AB278" s="30">
        <f>IFERROR(__xludf.DUMMYFUNCTION("""COMPUTED_VALUE"""),2.0)</f>
        <v>2</v>
      </c>
      <c r="AC278" s="34">
        <f>IFERROR(__xludf.DUMMYFUNCTION("""COMPUTED_VALUE"""),5.0)</f>
        <v>5</v>
      </c>
      <c r="AD278" s="29">
        <f>IFERROR(__xludf.DUMMYFUNCTION("""COMPUTED_VALUE"""),0.0)</f>
        <v>0</v>
      </c>
      <c r="AE278" s="35">
        <f>IFERROR(__xludf.DUMMYFUNCTION("""COMPUTED_VALUE"""),5.0)</f>
        <v>5</v>
      </c>
      <c r="AF278" s="30">
        <f>IFERROR(__xludf.DUMMYFUNCTION("""COMPUTED_VALUE"""),1.0)</f>
        <v>1</v>
      </c>
      <c r="AG278" s="30">
        <f>IFERROR(__xludf.DUMMYFUNCTION("""COMPUTED_VALUE"""),1.0)</f>
        <v>1</v>
      </c>
      <c r="AH278" s="30">
        <f>IFERROR(__xludf.DUMMYFUNCTION("""COMPUTED_VALUE"""),2.0)</f>
        <v>2</v>
      </c>
      <c r="AI278" s="34">
        <f>IFERROR(__xludf.DUMMYFUNCTION("""COMPUTED_VALUE"""),5.0)</f>
        <v>5</v>
      </c>
      <c r="AJ278" s="35">
        <f>IFERROR(__xludf.DUMMYFUNCTION("""COMPUTED_VALUE"""),7.0)</f>
        <v>7</v>
      </c>
      <c r="AK278" s="30">
        <f>IFERROR(__xludf.DUMMYFUNCTION("""COMPUTED_VALUE"""),2.0)</f>
        <v>2</v>
      </c>
      <c r="AL278" s="29">
        <f>IFERROR(__xludf.DUMMYFUNCTION("""COMPUTED_VALUE"""),2.0)</f>
        <v>2</v>
      </c>
      <c r="AM278" s="30">
        <f>IFERROR(__xludf.DUMMYFUNCTION("""COMPUTED_VALUE"""),10.0)</f>
        <v>10</v>
      </c>
      <c r="AN278" s="30">
        <f>IFERROR(__xludf.DUMMYFUNCTION("""COMPUTED_VALUE"""),0.0)</f>
        <v>0</v>
      </c>
      <c r="AO278" s="32">
        <f>IFERROR(__xludf.DUMMYFUNCTION("""COMPUTED_VALUE"""),0.0)</f>
        <v>0</v>
      </c>
      <c r="AP278" s="35">
        <f>IFERROR(__xludf.DUMMYFUNCTION("""COMPUTED_VALUE"""),5.0)</f>
        <v>5</v>
      </c>
      <c r="AQ278" s="35">
        <f>IFERROR(__xludf.DUMMYFUNCTION("""COMPUTED_VALUE"""),22.0)</f>
        <v>22</v>
      </c>
      <c r="AR278" s="30">
        <f>IFERROR(__xludf.DUMMYFUNCTION("""COMPUTED_VALUE"""),0.0)</f>
        <v>0</v>
      </c>
      <c r="AS278" s="29">
        <f>IFERROR(__xludf.DUMMYFUNCTION("""COMPUTED_VALUE"""),0.0)</f>
        <v>0</v>
      </c>
      <c r="AT278" s="29">
        <f>IFERROR(__xludf.DUMMYFUNCTION("""COMPUTED_VALUE"""),0.0)</f>
        <v>0</v>
      </c>
    </row>
    <row r="279">
      <c r="A279" s="33" t="str">
        <f>IFERROR(__xludf.DUMMYFUNCTION("""COMPUTED_VALUE"""),"Звягина Ирина")</f>
        <v>Звягина Ирина</v>
      </c>
      <c r="B279" s="29">
        <f>IFERROR(__xludf.DUMMYFUNCTION("""COMPUTED_VALUE"""),114.0)</f>
        <v>114</v>
      </c>
      <c r="C279" s="30">
        <f>IFERROR(__xludf.DUMMYFUNCTION("""COMPUTED_VALUE"""),26.0)</f>
        <v>26</v>
      </c>
      <c r="D279" s="30">
        <f>IFERROR(__xludf.DUMMYFUNCTION("""COMPUTED_VALUE"""),24.0)</f>
        <v>24</v>
      </c>
      <c r="E279" s="30">
        <f>IFERROR(__xludf.DUMMYFUNCTION("""COMPUTED_VALUE"""),24.0)</f>
        <v>24</v>
      </c>
      <c r="F279" s="29">
        <f>IFERROR(__xludf.DUMMYFUNCTION("""COMPUTED_VALUE"""),40.0)</f>
        <v>40</v>
      </c>
      <c r="G279" s="30">
        <f>IFERROR(__xludf.DUMMYFUNCTION("""COMPUTED_VALUE"""),22.0)</f>
        <v>22</v>
      </c>
      <c r="H279" s="30">
        <f>IFERROR(__xludf.DUMMYFUNCTION("""COMPUTED_VALUE"""),4.0)</f>
        <v>4</v>
      </c>
      <c r="I279" s="30">
        <f>IFERROR(__xludf.DUMMYFUNCTION("""COMPUTED_VALUE"""),12.0)</f>
        <v>12</v>
      </c>
      <c r="J279" s="30">
        <f>IFERROR(__xludf.DUMMYFUNCTION("""COMPUTED_VALUE"""),12.0)</f>
        <v>12</v>
      </c>
      <c r="K279" s="30">
        <f>IFERROR(__xludf.DUMMYFUNCTION("""COMPUTED_VALUE"""),7.0)</f>
        <v>7</v>
      </c>
      <c r="L279" s="30">
        <f>IFERROR(__xludf.DUMMYFUNCTION("""COMPUTED_VALUE"""),12.0)</f>
        <v>12</v>
      </c>
      <c r="M279" s="30">
        <f>IFERROR(__xludf.DUMMYFUNCTION("""COMPUTED_VALUE"""),5.0)</f>
        <v>5</v>
      </c>
      <c r="N279" s="30">
        <f>IFERROR(__xludf.DUMMYFUNCTION("""COMPUTED_VALUE"""),12.0)</f>
        <v>12</v>
      </c>
      <c r="O279" s="30">
        <f>IFERROR(__xludf.DUMMYFUNCTION("""COMPUTED_VALUE"""),2.0)</f>
        <v>2</v>
      </c>
      <c r="P279" s="29">
        <f>IFERROR(__xludf.DUMMYFUNCTION("""COMPUTED_VALUE"""),26.0)</f>
        <v>26</v>
      </c>
      <c r="Q279" s="30">
        <f>IFERROR(__xludf.DUMMYFUNCTION("""COMPUTED_VALUE"""),10.0)</f>
        <v>10</v>
      </c>
      <c r="R279" s="30">
        <f>IFERROR(__xludf.DUMMYFUNCTION("""COMPUTED_VALUE"""),10.0)</f>
        <v>10</v>
      </c>
      <c r="S279" s="30">
        <f>IFERROR(__xludf.DUMMYFUNCTION("""COMPUTED_VALUE"""),2.0)</f>
        <v>2</v>
      </c>
      <c r="T279" s="31">
        <f>IFERROR(__xludf.DUMMYFUNCTION("""COMPUTED_VALUE"""),2.0)</f>
        <v>2</v>
      </c>
      <c r="U279" s="29">
        <f>IFERROR(__xludf.DUMMYFUNCTION("""COMPUTED_VALUE"""),2.0)</f>
        <v>2</v>
      </c>
      <c r="V279" s="30">
        <f>IFERROR(__xludf.DUMMYFUNCTION("""COMPUTED_VALUE"""),10.0)</f>
        <v>10</v>
      </c>
      <c r="W279" s="29">
        <f>IFERROR(__xludf.DUMMYFUNCTION("""COMPUTED_VALUE"""),2.0)</f>
        <v>2</v>
      </c>
      <c r="X279" s="30">
        <f>IFERROR(__xludf.DUMMYFUNCTION("""COMPUTED_VALUE"""),2.0)</f>
        <v>2</v>
      </c>
      <c r="Y279" s="30">
        <f>IFERROR(__xludf.DUMMYFUNCTION("""COMPUTED_VALUE"""),2.0)</f>
        <v>2</v>
      </c>
      <c r="Z279" s="35">
        <f>IFERROR(__xludf.DUMMYFUNCTION("""COMPUTED_VALUE"""),6.0)</f>
        <v>6</v>
      </c>
      <c r="AA279" s="30">
        <f>IFERROR(__xludf.DUMMYFUNCTION("""COMPUTED_VALUE"""),2.0)</f>
        <v>2</v>
      </c>
      <c r="AB279" s="30">
        <f>IFERROR(__xludf.DUMMYFUNCTION("""COMPUTED_VALUE"""),0.0)</f>
        <v>0</v>
      </c>
      <c r="AC279" s="34">
        <f>IFERROR(__xludf.DUMMYFUNCTION("""COMPUTED_VALUE"""),5.0)</f>
        <v>5</v>
      </c>
      <c r="AD279" s="29">
        <f>IFERROR(__xludf.DUMMYFUNCTION("""COMPUTED_VALUE"""),2.0)</f>
        <v>2</v>
      </c>
      <c r="AE279" s="35">
        <f>IFERROR(__xludf.DUMMYFUNCTION("""COMPUTED_VALUE"""),5.0)</f>
        <v>5</v>
      </c>
      <c r="AF279" s="30">
        <f>IFERROR(__xludf.DUMMYFUNCTION("""COMPUTED_VALUE"""),2.0)</f>
        <v>2</v>
      </c>
      <c r="AG279" s="30">
        <f>IFERROR(__xludf.DUMMYFUNCTION("""COMPUTED_VALUE"""),3.0)</f>
        <v>3</v>
      </c>
      <c r="AH279" s="30">
        <f>IFERROR(__xludf.DUMMYFUNCTION("""COMPUTED_VALUE"""),2.0)</f>
        <v>2</v>
      </c>
      <c r="AI279" s="34">
        <f>IFERROR(__xludf.DUMMYFUNCTION("""COMPUTED_VALUE"""),5.0)</f>
        <v>5</v>
      </c>
      <c r="AJ279" s="35">
        <f>IFERROR(__xludf.DUMMYFUNCTION("""COMPUTED_VALUE"""),0.0)</f>
        <v>0</v>
      </c>
      <c r="AK279" s="30">
        <f>IFERROR(__xludf.DUMMYFUNCTION("""COMPUTED_VALUE"""),0.0)</f>
        <v>0</v>
      </c>
      <c r="AL279" s="29">
        <f>IFERROR(__xludf.DUMMYFUNCTION("""COMPUTED_VALUE"""),0.0)</f>
        <v>0</v>
      </c>
      <c r="AM279" s="30">
        <f>IFERROR(__xludf.DUMMYFUNCTION("""COMPUTED_VALUE"""),10.0)</f>
        <v>10</v>
      </c>
      <c r="AN279" s="30">
        <f>IFERROR(__xludf.DUMMYFUNCTION("""COMPUTED_VALUE"""),2.0)</f>
        <v>2</v>
      </c>
      <c r="AO279" s="32">
        <f>IFERROR(__xludf.DUMMYFUNCTION("""COMPUTED_VALUE"""),2.0)</f>
        <v>2</v>
      </c>
      <c r="AP279" s="35">
        <f>IFERROR(__xludf.DUMMYFUNCTION("""COMPUTED_VALUE"""),0.0)</f>
        <v>0</v>
      </c>
      <c r="AQ279" s="35">
        <f>IFERROR(__xludf.DUMMYFUNCTION("""COMPUTED_VALUE"""),22.0)</f>
        <v>22</v>
      </c>
      <c r="AR279" s="30">
        <f>IFERROR(__xludf.DUMMYFUNCTION("""COMPUTED_VALUE"""),2.0)</f>
        <v>2</v>
      </c>
      <c r="AS279" s="29">
        <f>IFERROR(__xludf.DUMMYFUNCTION("""COMPUTED_VALUE"""),2.0)</f>
        <v>2</v>
      </c>
      <c r="AT279" s="29">
        <f>IFERROR(__xludf.DUMMYFUNCTION("""COMPUTED_VALUE"""),0.0)</f>
        <v>0</v>
      </c>
    </row>
    <row r="280">
      <c r="A280" s="33" t="str">
        <f>IFERROR(__xludf.DUMMYFUNCTION("""COMPUTED_VALUE"""),"Гудкова Мария")</f>
        <v>Гудкова Мария</v>
      </c>
      <c r="B280" s="29">
        <f>IFERROR(__xludf.DUMMYFUNCTION("""COMPUTED_VALUE"""),147.0)</f>
        <v>147</v>
      </c>
      <c r="C280" s="30">
        <f>IFERROR(__xludf.DUMMYFUNCTION("""COMPUTED_VALUE"""),26.0)</f>
        <v>26</v>
      </c>
      <c r="D280" s="30">
        <f>IFERROR(__xludf.DUMMYFUNCTION("""COMPUTED_VALUE"""),30.0)</f>
        <v>30</v>
      </c>
      <c r="E280" s="30">
        <f>IFERROR(__xludf.DUMMYFUNCTION("""COMPUTED_VALUE"""),32.0)</f>
        <v>32</v>
      </c>
      <c r="F280" s="29">
        <f>IFERROR(__xludf.DUMMYFUNCTION("""COMPUTED_VALUE"""),59.0)</f>
        <v>59</v>
      </c>
      <c r="G280" s="30">
        <f>IFERROR(__xludf.DUMMYFUNCTION("""COMPUTED_VALUE"""),22.0)</f>
        <v>22</v>
      </c>
      <c r="H280" s="30">
        <f>IFERROR(__xludf.DUMMYFUNCTION("""COMPUTED_VALUE"""),4.0)</f>
        <v>4</v>
      </c>
      <c r="I280" s="30">
        <f>IFERROR(__xludf.DUMMYFUNCTION("""COMPUTED_VALUE"""),12.0)</f>
        <v>12</v>
      </c>
      <c r="J280" s="30">
        <f>IFERROR(__xludf.DUMMYFUNCTION("""COMPUTED_VALUE"""),18.0)</f>
        <v>18</v>
      </c>
      <c r="K280" s="30">
        <f>IFERROR(__xludf.DUMMYFUNCTION("""COMPUTED_VALUE"""),2.0)</f>
        <v>2</v>
      </c>
      <c r="L280" s="30">
        <f>IFERROR(__xludf.DUMMYFUNCTION("""COMPUTED_VALUE"""),12.0)</f>
        <v>12</v>
      </c>
      <c r="M280" s="30">
        <f>IFERROR(__xludf.DUMMYFUNCTION("""COMPUTED_VALUE"""),18.0)</f>
        <v>18</v>
      </c>
      <c r="N280" s="30">
        <f>IFERROR(__xludf.DUMMYFUNCTION("""COMPUTED_VALUE"""),12.0)</f>
        <v>12</v>
      </c>
      <c r="O280" s="30">
        <f>IFERROR(__xludf.DUMMYFUNCTION("""COMPUTED_VALUE"""),2.0)</f>
        <v>2</v>
      </c>
      <c r="P280" s="29">
        <f>IFERROR(__xludf.DUMMYFUNCTION("""COMPUTED_VALUE"""),45.0)</f>
        <v>45</v>
      </c>
      <c r="Q280" s="30">
        <f>IFERROR(__xludf.DUMMYFUNCTION("""COMPUTED_VALUE"""),10.0)</f>
        <v>10</v>
      </c>
      <c r="R280" s="30">
        <f>IFERROR(__xludf.DUMMYFUNCTION("""COMPUTED_VALUE"""),10.0)</f>
        <v>10</v>
      </c>
      <c r="S280" s="30">
        <f>IFERROR(__xludf.DUMMYFUNCTION("""COMPUTED_VALUE"""),2.0)</f>
        <v>2</v>
      </c>
      <c r="T280" s="31">
        <f>IFERROR(__xludf.DUMMYFUNCTION("""COMPUTED_VALUE"""),2.0)</f>
        <v>2</v>
      </c>
      <c r="U280" s="29">
        <f>IFERROR(__xludf.DUMMYFUNCTION("""COMPUTED_VALUE"""),2.0)</f>
        <v>2</v>
      </c>
      <c r="V280" s="30">
        <f>IFERROR(__xludf.DUMMYFUNCTION("""COMPUTED_VALUE"""),10.0)</f>
        <v>10</v>
      </c>
      <c r="W280" s="29">
        <f>IFERROR(__xludf.DUMMYFUNCTION("""COMPUTED_VALUE"""),2.0)</f>
        <v>2</v>
      </c>
      <c r="X280" s="30">
        <f>IFERROR(__xludf.DUMMYFUNCTION("""COMPUTED_VALUE"""),2.0)</f>
        <v>2</v>
      </c>
      <c r="Y280" s="30">
        <f>IFERROR(__xludf.DUMMYFUNCTION("""COMPUTED_VALUE"""),3.0)</f>
        <v>3</v>
      </c>
      <c r="Z280" s="35">
        <f>IFERROR(__xludf.DUMMYFUNCTION("""COMPUTED_VALUE"""),9.0)</f>
        <v>9</v>
      </c>
      <c r="AA280" s="30">
        <f>IFERROR(__xludf.DUMMYFUNCTION("""COMPUTED_VALUE"""),2.0)</f>
        <v>2</v>
      </c>
      <c r="AB280" s="30">
        <f>IFERROR(__xludf.DUMMYFUNCTION("""COMPUTED_VALUE"""),2.0)</f>
        <v>2</v>
      </c>
      <c r="AC280" s="34">
        <f>IFERROR(__xludf.DUMMYFUNCTION("""COMPUTED_VALUE"""),0.0)</f>
        <v>0</v>
      </c>
      <c r="AD280" s="29">
        <f>IFERROR(__xludf.DUMMYFUNCTION("""COMPUTED_VALUE"""),2.0)</f>
        <v>2</v>
      </c>
      <c r="AE280" s="35">
        <f>IFERROR(__xludf.DUMMYFUNCTION("""COMPUTED_VALUE"""),5.0)</f>
        <v>5</v>
      </c>
      <c r="AF280" s="30">
        <f>IFERROR(__xludf.DUMMYFUNCTION("""COMPUTED_VALUE"""),2.0)</f>
        <v>2</v>
      </c>
      <c r="AG280" s="30">
        <f>IFERROR(__xludf.DUMMYFUNCTION("""COMPUTED_VALUE"""),3.0)</f>
        <v>3</v>
      </c>
      <c r="AH280" s="30">
        <f>IFERROR(__xludf.DUMMYFUNCTION("""COMPUTED_VALUE"""),2.0)</f>
        <v>2</v>
      </c>
      <c r="AI280" s="34">
        <f>IFERROR(__xludf.DUMMYFUNCTION("""COMPUTED_VALUE"""),5.0)</f>
        <v>5</v>
      </c>
      <c r="AJ280" s="35">
        <f>IFERROR(__xludf.DUMMYFUNCTION("""COMPUTED_VALUE"""),9.0)</f>
        <v>9</v>
      </c>
      <c r="AK280" s="30">
        <f>IFERROR(__xludf.DUMMYFUNCTION("""COMPUTED_VALUE"""),2.0)</f>
        <v>2</v>
      </c>
      <c r="AL280" s="29">
        <f>IFERROR(__xludf.DUMMYFUNCTION("""COMPUTED_VALUE"""),2.0)</f>
        <v>2</v>
      </c>
      <c r="AM280" s="30">
        <f>IFERROR(__xludf.DUMMYFUNCTION("""COMPUTED_VALUE"""),10.0)</f>
        <v>10</v>
      </c>
      <c r="AN280" s="30">
        <f>IFERROR(__xludf.DUMMYFUNCTION("""COMPUTED_VALUE"""),2.0)</f>
        <v>2</v>
      </c>
      <c r="AO280" s="32">
        <f>IFERROR(__xludf.DUMMYFUNCTION("""COMPUTED_VALUE"""),2.0)</f>
        <v>2</v>
      </c>
      <c r="AP280" s="35">
        <f>IFERROR(__xludf.DUMMYFUNCTION("""COMPUTED_VALUE"""),5.0)</f>
        <v>5</v>
      </c>
      <c r="AQ280" s="35">
        <f>IFERROR(__xludf.DUMMYFUNCTION("""COMPUTED_VALUE"""),36.0)</f>
        <v>36</v>
      </c>
      <c r="AR280" s="30">
        <f>IFERROR(__xludf.DUMMYFUNCTION("""COMPUTED_VALUE"""),2.0)</f>
        <v>2</v>
      </c>
      <c r="AS280" s="29">
        <f>IFERROR(__xludf.DUMMYFUNCTION("""COMPUTED_VALUE"""),2.0)</f>
        <v>2</v>
      </c>
      <c r="AT280" s="29">
        <f>IFERROR(__xludf.DUMMYFUNCTION("""COMPUTED_VALUE"""),0.0)</f>
        <v>0</v>
      </c>
    </row>
    <row r="281">
      <c r="A281" s="33" t="str">
        <f>IFERROR(__xludf.DUMMYFUNCTION("""COMPUTED_VALUE"""),"Ядровская Оксана")</f>
        <v>Ядровская Оксана</v>
      </c>
      <c r="B281" s="29">
        <f>IFERROR(__xludf.DUMMYFUNCTION("""COMPUTED_VALUE"""),111.0)</f>
        <v>111</v>
      </c>
      <c r="C281" s="30">
        <f>IFERROR(__xludf.DUMMYFUNCTION("""COMPUTED_VALUE"""),26.0)</f>
        <v>26</v>
      </c>
      <c r="D281" s="30">
        <f>IFERROR(__xludf.DUMMYFUNCTION("""COMPUTED_VALUE"""),26.0)</f>
        <v>26</v>
      </c>
      <c r="E281" s="30">
        <f>IFERROR(__xludf.DUMMYFUNCTION("""COMPUTED_VALUE"""),19.0)</f>
        <v>19</v>
      </c>
      <c r="F281" s="29">
        <f>IFERROR(__xludf.DUMMYFUNCTION("""COMPUTED_VALUE"""),40.0)</f>
        <v>40</v>
      </c>
      <c r="G281" s="30">
        <f>IFERROR(__xludf.DUMMYFUNCTION("""COMPUTED_VALUE"""),22.0)</f>
        <v>22</v>
      </c>
      <c r="H281" s="30">
        <f>IFERROR(__xludf.DUMMYFUNCTION("""COMPUTED_VALUE"""),4.0)</f>
        <v>4</v>
      </c>
      <c r="I281" s="30">
        <f>IFERROR(__xludf.DUMMYFUNCTION("""COMPUTED_VALUE"""),12.0)</f>
        <v>12</v>
      </c>
      <c r="J281" s="30">
        <f>IFERROR(__xludf.DUMMYFUNCTION("""COMPUTED_VALUE"""),14.0)</f>
        <v>14</v>
      </c>
      <c r="K281" s="30">
        <f>IFERROR(__xludf.DUMMYFUNCTION("""COMPUTED_VALUE"""),7.0)</f>
        <v>7</v>
      </c>
      <c r="L281" s="30">
        <f>IFERROR(__xludf.DUMMYFUNCTION("""COMPUTED_VALUE"""),7.0)</f>
        <v>7</v>
      </c>
      <c r="M281" s="30">
        <f>IFERROR(__xludf.DUMMYFUNCTION("""COMPUTED_VALUE"""),5.0)</f>
        <v>5</v>
      </c>
      <c r="N281" s="30">
        <f>IFERROR(__xludf.DUMMYFUNCTION("""COMPUTED_VALUE"""),12.0)</f>
        <v>12</v>
      </c>
      <c r="O281" s="30">
        <f>IFERROR(__xludf.DUMMYFUNCTION("""COMPUTED_VALUE"""),2.0)</f>
        <v>2</v>
      </c>
      <c r="P281" s="29">
        <f>IFERROR(__xludf.DUMMYFUNCTION("""COMPUTED_VALUE"""),26.0)</f>
        <v>26</v>
      </c>
      <c r="Q281" s="30">
        <f>IFERROR(__xludf.DUMMYFUNCTION("""COMPUTED_VALUE"""),10.0)</f>
        <v>10</v>
      </c>
      <c r="R281" s="30">
        <f>IFERROR(__xludf.DUMMYFUNCTION("""COMPUTED_VALUE"""),10.0)</f>
        <v>10</v>
      </c>
      <c r="S281" s="30">
        <f>IFERROR(__xludf.DUMMYFUNCTION("""COMPUTED_VALUE"""),2.0)</f>
        <v>2</v>
      </c>
      <c r="T281" s="31">
        <f>IFERROR(__xludf.DUMMYFUNCTION("""COMPUTED_VALUE"""),2.0)</f>
        <v>2</v>
      </c>
      <c r="U281" s="29">
        <f>IFERROR(__xludf.DUMMYFUNCTION("""COMPUTED_VALUE"""),2.0)</f>
        <v>2</v>
      </c>
      <c r="V281" s="30">
        <f>IFERROR(__xludf.DUMMYFUNCTION("""COMPUTED_VALUE"""),10.0)</f>
        <v>10</v>
      </c>
      <c r="W281" s="29">
        <f>IFERROR(__xludf.DUMMYFUNCTION("""COMPUTED_VALUE"""),2.0)</f>
        <v>2</v>
      </c>
      <c r="X281" s="30">
        <f>IFERROR(__xludf.DUMMYFUNCTION("""COMPUTED_VALUE"""),2.0)</f>
        <v>2</v>
      </c>
      <c r="Y281" s="30">
        <f>IFERROR(__xludf.DUMMYFUNCTION("""COMPUTED_VALUE"""),0.0)</f>
        <v>0</v>
      </c>
      <c r="Z281" s="35">
        <f>IFERROR(__xludf.DUMMYFUNCTION("""COMPUTED_VALUE"""),8.0)</f>
        <v>8</v>
      </c>
      <c r="AA281" s="30">
        <f>IFERROR(__xludf.DUMMYFUNCTION("""COMPUTED_VALUE"""),2.0)</f>
        <v>2</v>
      </c>
      <c r="AB281" s="30">
        <f>IFERROR(__xludf.DUMMYFUNCTION("""COMPUTED_VALUE"""),2.0)</f>
        <v>2</v>
      </c>
      <c r="AC281" s="34">
        <f>IFERROR(__xludf.DUMMYFUNCTION("""COMPUTED_VALUE"""),5.0)</f>
        <v>5</v>
      </c>
      <c r="AD281" s="29">
        <f>IFERROR(__xludf.DUMMYFUNCTION("""COMPUTED_VALUE"""),2.0)</f>
        <v>2</v>
      </c>
      <c r="AE281" s="35">
        <f>IFERROR(__xludf.DUMMYFUNCTION("""COMPUTED_VALUE"""),5.0)</f>
        <v>5</v>
      </c>
      <c r="AF281" s="30">
        <f>IFERROR(__xludf.DUMMYFUNCTION("""COMPUTED_VALUE"""),0.0)</f>
        <v>0</v>
      </c>
      <c r="AG281" s="30">
        <f>IFERROR(__xludf.DUMMYFUNCTION("""COMPUTED_VALUE"""),0.0)</f>
        <v>0</v>
      </c>
      <c r="AH281" s="30">
        <f>IFERROR(__xludf.DUMMYFUNCTION("""COMPUTED_VALUE"""),2.0)</f>
        <v>2</v>
      </c>
      <c r="AI281" s="34">
        <f>IFERROR(__xludf.DUMMYFUNCTION("""COMPUTED_VALUE"""),5.0)</f>
        <v>5</v>
      </c>
      <c r="AJ281" s="35">
        <f>IFERROR(__xludf.DUMMYFUNCTION("""COMPUTED_VALUE"""),0.0)</f>
        <v>0</v>
      </c>
      <c r="AK281" s="30">
        <f>IFERROR(__xludf.DUMMYFUNCTION("""COMPUTED_VALUE"""),0.0)</f>
        <v>0</v>
      </c>
      <c r="AL281" s="29">
        <f>IFERROR(__xludf.DUMMYFUNCTION("""COMPUTED_VALUE"""),0.0)</f>
        <v>0</v>
      </c>
      <c r="AM281" s="30">
        <f>IFERROR(__xludf.DUMMYFUNCTION("""COMPUTED_VALUE"""),10.0)</f>
        <v>10</v>
      </c>
      <c r="AN281" s="30">
        <f>IFERROR(__xludf.DUMMYFUNCTION("""COMPUTED_VALUE"""),2.0)</f>
        <v>2</v>
      </c>
      <c r="AO281" s="32">
        <f>IFERROR(__xludf.DUMMYFUNCTION("""COMPUTED_VALUE"""),2.0)</f>
        <v>2</v>
      </c>
      <c r="AP281" s="35">
        <f>IFERROR(__xludf.DUMMYFUNCTION("""COMPUTED_VALUE"""),5.0)</f>
        <v>5</v>
      </c>
      <c r="AQ281" s="35">
        <f>IFERROR(__xludf.DUMMYFUNCTION("""COMPUTED_VALUE"""),17.0)</f>
        <v>17</v>
      </c>
      <c r="AR281" s="30">
        <f>IFERROR(__xludf.DUMMYFUNCTION("""COMPUTED_VALUE"""),2.0)</f>
        <v>2</v>
      </c>
      <c r="AS281" s="29">
        <f>IFERROR(__xludf.DUMMYFUNCTION("""COMPUTED_VALUE"""),2.0)</f>
        <v>2</v>
      </c>
      <c r="AT281" s="29">
        <f>IFERROR(__xludf.DUMMYFUNCTION("""COMPUTED_VALUE"""),0.0)</f>
        <v>0</v>
      </c>
    </row>
    <row r="282">
      <c r="A282" s="33" t="str">
        <f>IFERROR(__xludf.DUMMYFUNCTION("""COMPUTED_VALUE"""),"Нужная Елена")</f>
        <v>Нужная Елена</v>
      </c>
      <c r="B282" s="29">
        <f>IFERROR(__xludf.DUMMYFUNCTION("""COMPUTED_VALUE"""),91.0)</f>
        <v>91</v>
      </c>
      <c r="C282" s="30">
        <f>IFERROR(__xludf.DUMMYFUNCTION("""COMPUTED_VALUE"""),22.0)</f>
        <v>22</v>
      </c>
      <c r="D282" s="30">
        <f>IFERROR(__xludf.DUMMYFUNCTION("""COMPUTED_VALUE"""),2.0)</f>
        <v>2</v>
      </c>
      <c r="E282" s="30">
        <f>IFERROR(__xludf.DUMMYFUNCTION("""COMPUTED_VALUE"""),22.0)</f>
        <v>22</v>
      </c>
      <c r="F282" s="29">
        <f>IFERROR(__xludf.DUMMYFUNCTION("""COMPUTED_VALUE"""),45.0)</f>
        <v>45</v>
      </c>
      <c r="G282" s="30">
        <f>IFERROR(__xludf.DUMMYFUNCTION("""COMPUTED_VALUE"""),22.0)</f>
        <v>22</v>
      </c>
      <c r="H282" s="30">
        <f>IFERROR(__xludf.DUMMYFUNCTION("""COMPUTED_VALUE"""),0.0)</f>
        <v>0</v>
      </c>
      <c r="I282" s="30">
        <f>IFERROR(__xludf.DUMMYFUNCTION("""COMPUTED_VALUE"""),0.0)</f>
        <v>0</v>
      </c>
      <c r="J282" s="30">
        <f>IFERROR(__xludf.DUMMYFUNCTION("""COMPUTED_VALUE"""),2.0)</f>
        <v>2</v>
      </c>
      <c r="K282" s="30">
        <f>IFERROR(__xludf.DUMMYFUNCTION("""COMPUTED_VALUE"""),2.0)</f>
        <v>2</v>
      </c>
      <c r="L282" s="30">
        <f>IFERROR(__xludf.DUMMYFUNCTION("""COMPUTED_VALUE"""),7.0)</f>
        <v>7</v>
      </c>
      <c r="M282" s="30">
        <f>IFERROR(__xludf.DUMMYFUNCTION("""COMPUTED_VALUE"""),13.0)</f>
        <v>13</v>
      </c>
      <c r="N282" s="30">
        <f>IFERROR(__xludf.DUMMYFUNCTION("""COMPUTED_VALUE"""),10.0)</f>
        <v>10</v>
      </c>
      <c r="O282" s="30">
        <f>IFERROR(__xludf.DUMMYFUNCTION("""COMPUTED_VALUE"""),2.0)</f>
        <v>2</v>
      </c>
      <c r="P282" s="29">
        <f>IFERROR(__xludf.DUMMYFUNCTION("""COMPUTED_VALUE"""),33.0)</f>
        <v>33</v>
      </c>
      <c r="Q282" s="30">
        <f>IFERROR(__xludf.DUMMYFUNCTION("""COMPUTED_VALUE"""),10.0)</f>
        <v>10</v>
      </c>
      <c r="R282" s="30">
        <f>IFERROR(__xludf.DUMMYFUNCTION("""COMPUTED_VALUE"""),10.0)</f>
        <v>10</v>
      </c>
      <c r="S282" s="30">
        <f>IFERROR(__xludf.DUMMYFUNCTION("""COMPUTED_VALUE"""),2.0)</f>
        <v>2</v>
      </c>
      <c r="T282" s="31">
        <f>IFERROR(__xludf.DUMMYFUNCTION("""COMPUTED_VALUE"""),0.0)</f>
        <v>0</v>
      </c>
      <c r="U282" s="29">
        <f>IFERROR(__xludf.DUMMYFUNCTION("""COMPUTED_VALUE"""),0.0)</f>
        <v>0</v>
      </c>
      <c r="V282" s="30">
        <f>IFERROR(__xludf.DUMMYFUNCTION("""COMPUTED_VALUE"""),0.0)</f>
        <v>0</v>
      </c>
      <c r="W282" s="29">
        <f>IFERROR(__xludf.DUMMYFUNCTION("""COMPUTED_VALUE"""),0.0)</f>
        <v>0</v>
      </c>
      <c r="X282" s="30">
        <f>IFERROR(__xludf.DUMMYFUNCTION("""COMPUTED_VALUE"""),2.0)</f>
        <v>2</v>
      </c>
      <c r="Y282" s="30">
        <f>IFERROR(__xludf.DUMMYFUNCTION("""COMPUTED_VALUE"""),0.0)</f>
        <v>0</v>
      </c>
      <c r="Z282" s="35">
        <f>IFERROR(__xludf.DUMMYFUNCTION("""COMPUTED_VALUE"""),0.0)</f>
        <v>0</v>
      </c>
      <c r="AA282" s="30">
        <f>IFERROR(__xludf.DUMMYFUNCTION("""COMPUTED_VALUE"""),0.0)</f>
        <v>0</v>
      </c>
      <c r="AB282" s="30">
        <f>IFERROR(__xludf.DUMMYFUNCTION("""COMPUTED_VALUE"""),0.0)</f>
        <v>0</v>
      </c>
      <c r="AC282" s="34">
        <f>IFERROR(__xludf.DUMMYFUNCTION("""COMPUTED_VALUE"""),0.0)</f>
        <v>0</v>
      </c>
      <c r="AD282" s="29">
        <f>IFERROR(__xludf.DUMMYFUNCTION("""COMPUTED_VALUE"""),2.0)</f>
        <v>2</v>
      </c>
      <c r="AE282" s="35">
        <f>IFERROR(__xludf.DUMMYFUNCTION("""COMPUTED_VALUE"""),5.0)</f>
        <v>5</v>
      </c>
      <c r="AF282" s="30">
        <f>IFERROR(__xludf.DUMMYFUNCTION("""COMPUTED_VALUE"""),0.0)</f>
        <v>0</v>
      </c>
      <c r="AG282" s="30">
        <f>IFERROR(__xludf.DUMMYFUNCTION("""COMPUTED_VALUE"""),0.0)</f>
        <v>0</v>
      </c>
      <c r="AH282" s="30">
        <f>IFERROR(__xludf.DUMMYFUNCTION("""COMPUTED_VALUE"""),2.0)</f>
        <v>2</v>
      </c>
      <c r="AI282" s="34">
        <f>IFERROR(__xludf.DUMMYFUNCTION("""COMPUTED_VALUE"""),5.0)</f>
        <v>5</v>
      </c>
      <c r="AJ282" s="35">
        <f>IFERROR(__xludf.DUMMYFUNCTION("""COMPUTED_VALUE"""),4.0)</f>
        <v>4</v>
      </c>
      <c r="AK282" s="30">
        <f>IFERROR(__xludf.DUMMYFUNCTION("""COMPUTED_VALUE"""),2.0)</f>
        <v>2</v>
      </c>
      <c r="AL282" s="29">
        <f>IFERROR(__xludf.DUMMYFUNCTION("""COMPUTED_VALUE"""),2.0)</f>
        <v>2</v>
      </c>
      <c r="AM282" s="30">
        <f>IFERROR(__xludf.DUMMYFUNCTION("""COMPUTED_VALUE"""),10.0)</f>
        <v>10</v>
      </c>
      <c r="AN282" s="30">
        <f>IFERROR(__xludf.DUMMYFUNCTION("""COMPUTED_VALUE"""),0.0)</f>
        <v>0</v>
      </c>
      <c r="AO282" s="32">
        <f>IFERROR(__xludf.DUMMYFUNCTION("""COMPUTED_VALUE"""),2.0)</f>
        <v>2</v>
      </c>
      <c r="AP282" s="35">
        <f>IFERROR(__xludf.DUMMYFUNCTION("""COMPUTED_VALUE"""),0.0)</f>
        <v>0</v>
      </c>
      <c r="AQ282" s="35">
        <f>IFERROR(__xludf.DUMMYFUNCTION("""COMPUTED_VALUE"""),29.0)</f>
        <v>29</v>
      </c>
      <c r="AR282" s="30">
        <f>IFERROR(__xludf.DUMMYFUNCTION("""COMPUTED_VALUE"""),2.0)</f>
        <v>2</v>
      </c>
      <c r="AS282" s="29">
        <f>IFERROR(__xludf.DUMMYFUNCTION("""COMPUTED_VALUE"""),2.0)</f>
        <v>2</v>
      </c>
      <c r="AT282" s="29">
        <f>IFERROR(__xludf.DUMMYFUNCTION("""COMPUTED_VALUE"""),0.0)</f>
        <v>0</v>
      </c>
    </row>
    <row r="283">
      <c r="A283" s="33" t="str">
        <f>IFERROR(__xludf.DUMMYFUNCTION("""COMPUTED_VALUE"""),"Барская Ирина")</f>
        <v>Барская Ирина</v>
      </c>
      <c r="B283" s="29">
        <f>IFERROR(__xludf.DUMMYFUNCTION("""COMPUTED_VALUE"""),75.0)</f>
        <v>75</v>
      </c>
      <c r="C283" s="30">
        <f>IFERROR(__xludf.DUMMYFUNCTION("""COMPUTED_VALUE"""),26.0)</f>
        <v>26</v>
      </c>
      <c r="D283" s="30">
        <f>IFERROR(__xludf.DUMMYFUNCTION("""COMPUTED_VALUE"""),25.0)</f>
        <v>25</v>
      </c>
      <c r="E283" s="30">
        <f>IFERROR(__xludf.DUMMYFUNCTION("""COMPUTED_VALUE"""),19.0)</f>
        <v>19</v>
      </c>
      <c r="F283" s="29">
        <f>IFERROR(__xludf.DUMMYFUNCTION("""COMPUTED_VALUE"""),5.0)</f>
        <v>5</v>
      </c>
      <c r="G283" s="30">
        <f>IFERROR(__xludf.DUMMYFUNCTION("""COMPUTED_VALUE"""),22.0)</f>
        <v>22</v>
      </c>
      <c r="H283" s="30">
        <f>IFERROR(__xludf.DUMMYFUNCTION("""COMPUTED_VALUE"""),4.0)</f>
        <v>4</v>
      </c>
      <c r="I283" s="30">
        <f>IFERROR(__xludf.DUMMYFUNCTION("""COMPUTED_VALUE"""),12.0)</f>
        <v>12</v>
      </c>
      <c r="J283" s="30">
        <f>IFERROR(__xludf.DUMMYFUNCTION("""COMPUTED_VALUE"""),13.0)</f>
        <v>13</v>
      </c>
      <c r="K283" s="30">
        <f>IFERROR(__xludf.DUMMYFUNCTION("""COMPUTED_VALUE"""),7.0)</f>
        <v>7</v>
      </c>
      <c r="L283" s="30">
        <f>IFERROR(__xludf.DUMMYFUNCTION("""COMPUTED_VALUE"""),7.0)</f>
        <v>7</v>
      </c>
      <c r="M283" s="30">
        <f>IFERROR(__xludf.DUMMYFUNCTION("""COMPUTED_VALUE"""),5.0)</f>
        <v>5</v>
      </c>
      <c r="N283" s="30">
        <f>IFERROR(__xludf.DUMMYFUNCTION("""COMPUTED_VALUE"""),0.0)</f>
        <v>0</v>
      </c>
      <c r="O283" s="30">
        <f>IFERROR(__xludf.DUMMYFUNCTION("""COMPUTED_VALUE"""),0.0)</f>
        <v>0</v>
      </c>
      <c r="P283" s="29">
        <f>IFERROR(__xludf.DUMMYFUNCTION("""COMPUTED_VALUE"""),5.0)</f>
        <v>5</v>
      </c>
      <c r="Q283" s="30">
        <f>IFERROR(__xludf.DUMMYFUNCTION("""COMPUTED_VALUE"""),10.0)</f>
        <v>10</v>
      </c>
      <c r="R283" s="30">
        <f>IFERROR(__xludf.DUMMYFUNCTION("""COMPUTED_VALUE"""),10.0)</f>
        <v>10</v>
      </c>
      <c r="S283" s="30">
        <f>IFERROR(__xludf.DUMMYFUNCTION("""COMPUTED_VALUE"""),2.0)</f>
        <v>2</v>
      </c>
      <c r="T283" s="31">
        <f>IFERROR(__xludf.DUMMYFUNCTION("""COMPUTED_VALUE"""),2.0)</f>
        <v>2</v>
      </c>
      <c r="U283" s="29">
        <f>IFERROR(__xludf.DUMMYFUNCTION("""COMPUTED_VALUE"""),2.0)</f>
        <v>2</v>
      </c>
      <c r="V283" s="30">
        <f>IFERROR(__xludf.DUMMYFUNCTION("""COMPUTED_VALUE"""),10.0)</f>
        <v>10</v>
      </c>
      <c r="W283" s="29">
        <f>IFERROR(__xludf.DUMMYFUNCTION("""COMPUTED_VALUE"""),2.0)</f>
        <v>2</v>
      </c>
      <c r="X283" s="30">
        <f>IFERROR(__xludf.DUMMYFUNCTION("""COMPUTED_VALUE"""),2.0)</f>
        <v>2</v>
      </c>
      <c r="Y283" s="30">
        <f>IFERROR(__xludf.DUMMYFUNCTION("""COMPUTED_VALUE"""),2.0)</f>
        <v>2</v>
      </c>
      <c r="Z283" s="35">
        <f>IFERROR(__xludf.DUMMYFUNCTION("""COMPUTED_VALUE"""),5.0)</f>
        <v>5</v>
      </c>
      <c r="AA283" s="30">
        <f>IFERROR(__xludf.DUMMYFUNCTION("""COMPUTED_VALUE"""),2.0)</f>
        <v>2</v>
      </c>
      <c r="AB283" s="30">
        <f>IFERROR(__xludf.DUMMYFUNCTION("""COMPUTED_VALUE"""),2.0)</f>
        <v>2</v>
      </c>
      <c r="AC283" s="34">
        <f>IFERROR(__xludf.DUMMYFUNCTION("""COMPUTED_VALUE"""),5.0)</f>
        <v>5</v>
      </c>
      <c r="AD283" s="29">
        <f>IFERROR(__xludf.DUMMYFUNCTION("""COMPUTED_VALUE"""),2.0)</f>
        <v>2</v>
      </c>
      <c r="AE283" s="35">
        <f>IFERROR(__xludf.DUMMYFUNCTION("""COMPUTED_VALUE"""),5.0)</f>
        <v>5</v>
      </c>
      <c r="AF283" s="30">
        <f>IFERROR(__xludf.DUMMYFUNCTION("""COMPUTED_VALUE"""),1.0)</f>
        <v>1</v>
      </c>
      <c r="AG283" s="30">
        <f>IFERROR(__xludf.DUMMYFUNCTION("""COMPUTED_VALUE"""),1.0)</f>
        <v>1</v>
      </c>
      <c r="AH283" s="30">
        <f>IFERROR(__xludf.DUMMYFUNCTION("""COMPUTED_VALUE"""),0.0)</f>
        <v>0</v>
      </c>
      <c r="AI283" s="34">
        <f>IFERROR(__xludf.DUMMYFUNCTION("""COMPUTED_VALUE"""),5.0)</f>
        <v>5</v>
      </c>
      <c r="AJ283" s="35">
        <f>IFERROR(__xludf.DUMMYFUNCTION("""COMPUTED_VALUE"""),0.0)</f>
        <v>0</v>
      </c>
      <c r="AK283" s="30">
        <f>IFERROR(__xludf.DUMMYFUNCTION("""COMPUTED_VALUE"""),0.0)</f>
        <v>0</v>
      </c>
      <c r="AL283" s="29">
        <f>IFERROR(__xludf.DUMMYFUNCTION("""COMPUTED_VALUE"""),0.0)</f>
        <v>0</v>
      </c>
      <c r="AM283" s="30">
        <f>IFERROR(__xludf.DUMMYFUNCTION("""COMPUTED_VALUE"""),0.0)</f>
        <v>0</v>
      </c>
      <c r="AN283" s="30">
        <f>IFERROR(__xludf.DUMMYFUNCTION("""COMPUTED_VALUE"""),0.0)</f>
        <v>0</v>
      </c>
      <c r="AO283" s="32">
        <f>IFERROR(__xludf.DUMMYFUNCTION("""COMPUTED_VALUE"""),0.0)</f>
        <v>0</v>
      </c>
      <c r="AP283" s="35">
        <f>IFERROR(__xludf.DUMMYFUNCTION("""COMPUTED_VALUE"""),5.0)</f>
        <v>5</v>
      </c>
      <c r="AQ283" s="35">
        <f>IFERROR(__xludf.DUMMYFUNCTION("""COMPUTED_VALUE"""),0.0)</f>
        <v>0</v>
      </c>
      <c r="AR283" s="30">
        <f>IFERROR(__xludf.DUMMYFUNCTION("""COMPUTED_VALUE"""),0.0)</f>
        <v>0</v>
      </c>
      <c r="AS283" s="29">
        <f>IFERROR(__xludf.DUMMYFUNCTION("""COMPUTED_VALUE"""),0.0)</f>
        <v>0</v>
      </c>
      <c r="AT283" s="29">
        <f>IFERROR(__xludf.DUMMYFUNCTION("""COMPUTED_VALUE"""),0.0)</f>
        <v>0</v>
      </c>
    </row>
    <row r="284">
      <c r="A284" s="33" t="str">
        <f>IFERROR(__xludf.DUMMYFUNCTION("""COMPUTED_VALUE"""),"Зайцева Вероника")</f>
        <v>Зайцева Вероника</v>
      </c>
      <c r="B284" s="29">
        <f>IFERROR(__xludf.DUMMYFUNCTION("""COMPUTED_VALUE"""),101.0)</f>
        <v>101</v>
      </c>
      <c r="C284" s="30">
        <f>IFERROR(__xludf.DUMMYFUNCTION("""COMPUTED_VALUE"""),22.0)</f>
        <v>22</v>
      </c>
      <c r="D284" s="30">
        <f>IFERROR(__xludf.DUMMYFUNCTION("""COMPUTED_VALUE"""),4.0)</f>
        <v>4</v>
      </c>
      <c r="E284" s="30">
        <f>IFERROR(__xludf.DUMMYFUNCTION("""COMPUTED_VALUE"""),33.0)</f>
        <v>33</v>
      </c>
      <c r="F284" s="29">
        <f>IFERROR(__xludf.DUMMYFUNCTION("""COMPUTED_VALUE"""),42.0)</f>
        <v>42</v>
      </c>
      <c r="G284" s="30">
        <f>IFERROR(__xludf.DUMMYFUNCTION("""COMPUTED_VALUE"""),22.0)</f>
        <v>22</v>
      </c>
      <c r="H284" s="30">
        <f>IFERROR(__xludf.DUMMYFUNCTION("""COMPUTED_VALUE"""),0.0)</f>
        <v>0</v>
      </c>
      <c r="I284" s="30">
        <f>IFERROR(__xludf.DUMMYFUNCTION("""COMPUTED_VALUE"""),0.0)</f>
        <v>0</v>
      </c>
      <c r="J284" s="30">
        <f>IFERROR(__xludf.DUMMYFUNCTION("""COMPUTED_VALUE"""),4.0)</f>
        <v>4</v>
      </c>
      <c r="K284" s="30">
        <f>IFERROR(__xludf.DUMMYFUNCTION("""COMPUTED_VALUE"""),2.0)</f>
        <v>2</v>
      </c>
      <c r="L284" s="30">
        <f>IFERROR(__xludf.DUMMYFUNCTION("""COMPUTED_VALUE"""),12.0)</f>
        <v>12</v>
      </c>
      <c r="M284" s="30">
        <f>IFERROR(__xludf.DUMMYFUNCTION("""COMPUTED_VALUE"""),19.0)</f>
        <v>19</v>
      </c>
      <c r="N284" s="30">
        <f>IFERROR(__xludf.DUMMYFUNCTION("""COMPUTED_VALUE"""),0.0)</f>
        <v>0</v>
      </c>
      <c r="O284" s="30">
        <f>IFERROR(__xludf.DUMMYFUNCTION("""COMPUTED_VALUE"""),2.0)</f>
        <v>2</v>
      </c>
      <c r="P284" s="29">
        <f>IFERROR(__xludf.DUMMYFUNCTION("""COMPUTED_VALUE"""),40.0)</f>
        <v>40</v>
      </c>
      <c r="Q284" s="30">
        <f>IFERROR(__xludf.DUMMYFUNCTION("""COMPUTED_VALUE"""),10.0)</f>
        <v>10</v>
      </c>
      <c r="R284" s="30">
        <f>IFERROR(__xludf.DUMMYFUNCTION("""COMPUTED_VALUE"""),10.0)</f>
        <v>10</v>
      </c>
      <c r="S284" s="30">
        <f>IFERROR(__xludf.DUMMYFUNCTION("""COMPUTED_VALUE"""),2.0)</f>
        <v>2</v>
      </c>
      <c r="T284" s="31">
        <f>IFERROR(__xludf.DUMMYFUNCTION("""COMPUTED_VALUE"""),0.0)</f>
        <v>0</v>
      </c>
      <c r="U284" s="29">
        <f>IFERROR(__xludf.DUMMYFUNCTION("""COMPUTED_VALUE"""),0.0)</f>
        <v>0</v>
      </c>
      <c r="V284" s="30">
        <f>IFERROR(__xludf.DUMMYFUNCTION("""COMPUTED_VALUE"""),0.0)</f>
        <v>0</v>
      </c>
      <c r="W284" s="29">
        <f>IFERROR(__xludf.DUMMYFUNCTION("""COMPUTED_VALUE"""),0.0)</f>
        <v>0</v>
      </c>
      <c r="X284" s="30">
        <f>IFERROR(__xludf.DUMMYFUNCTION("""COMPUTED_VALUE"""),1.0)</f>
        <v>1</v>
      </c>
      <c r="Y284" s="30">
        <f>IFERROR(__xludf.DUMMYFUNCTION("""COMPUTED_VALUE"""),3.0)</f>
        <v>3</v>
      </c>
      <c r="Z284" s="35">
        <f>IFERROR(__xludf.DUMMYFUNCTION("""COMPUTED_VALUE"""),0.0)</f>
        <v>0</v>
      </c>
      <c r="AA284" s="30">
        <f>IFERROR(__xludf.DUMMYFUNCTION("""COMPUTED_VALUE"""),0.0)</f>
        <v>0</v>
      </c>
      <c r="AB284" s="30">
        <f>IFERROR(__xludf.DUMMYFUNCTION("""COMPUTED_VALUE"""),0.0)</f>
        <v>0</v>
      </c>
      <c r="AC284" s="34">
        <f>IFERROR(__xludf.DUMMYFUNCTION("""COMPUTED_VALUE"""),0.0)</f>
        <v>0</v>
      </c>
      <c r="AD284" s="29">
        <f>IFERROR(__xludf.DUMMYFUNCTION("""COMPUTED_VALUE"""),2.0)</f>
        <v>2</v>
      </c>
      <c r="AE284" s="35">
        <f>IFERROR(__xludf.DUMMYFUNCTION("""COMPUTED_VALUE"""),5.0)</f>
        <v>5</v>
      </c>
      <c r="AF284" s="30">
        <f>IFERROR(__xludf.DUMMYFUNCTION("""COMPUTED_VALUE"""),2.0)</f>
        <v>2</v>
      </c>
      <c r="AG284" s="30">
        <f>IFERROR(__xludf.DUMMYFUNCTION("""COMPUTED_VALUE"""),3.0)</f>
        <v>3</v>
      </c>
      <c r="AH284" s="30">
        <f>IFERROR(__xludf.DUMMYFUNCTION("""COMPUTED_VALUE"""),2.0)</f>
        <v>2</v>
      </c>
      <c r="AI284" s="34">
        <f>IFERROR(__xludf.DUMMYFUNCTION("""COMPUTED_VALUE"""),5.0)</f>
        <v>5</v>
      </c>
      <c r="AJ284" s="35">
        <f>IFERROR(__xludf.DUMMYFUNCTION("""COMPUTED_VALUE"""),10.0)</f>
        <v>10</v>
      </c>
      <c r="AK284" s="30">
        <f>IFERROR(__xludf.DUMMYFUNCTION("""COMPUTED_VALUE"""),2.0)</f>
        <v>2</v>
      </c>
      <c r="AL284" s="29">
        <f>IFERROR(__xludf.DUMMYFUNCTION("""COMPUTED_VALUE"""),2.0)</f>
        <v>2</v>
      </c>
      <c r="AM284" s="30">
        <f>IFERROR(__xludf.DUMMYFUNCTION("""COMPUTED_VALUE"""),0.0)</f>
        <v>0</v>
      </c>
      <c r="AN284" s="30">
        <f>IFERROR(__xludf.DUMMYFUNCTION("""COMPUTED_VALUE"""),0.0)</f>
        <v>0</v>
      </c>
      <c r="AO284" s="32">
        <f>IFERROR(__xludf.DUMMYFUNCTION("""COMPUTED_VALUE"""),2.0)</f>
        <v>2</v>
      </c>
      <c r="AP284" s="35">
        <f>IFERROR(__xludf.DUMMYFUNCTION("""COMPUTED_VALUE"""),0.0)</f>
        <v>0</v>
      </c>
      <c r="AQ284" s="35">
        <f>IFERROR(__xludf.DUMMYFUNCTION("""COMPUTED_VALUE"""),36.0)</f>
        <v>36</v>
      </c>
      <c r="AR284" s="30">
        <f>IFERROR(__xludf.DUMMYFUNCTION("""COMPUTED_VALUE"""),2.0)</f>
        <v>2</v>
      </c>
      <c r="AS284" s="29">
        <f>IFERROR(__xludf.DUMMYFUNCTION("""COMPUTED_VALUE"""),2.0)</f>
        <v>2</v>
      </c>
      <c r="AT284" s="29">
        <f>IFERROR(__xludf.DUMMYFUNCTION("""COMPUTED_VALUE"""),0.0)</f>
        <v>0</v>
      </c>
    </row>
    <row r="285">
      <c r="A285" s="33" t="str">
        <f>IFERROR(__xludf.DUMMYFUNCTION("""COMPUTED_VALUE"""),"Гирилюк Анна")</f>
        <v>Гирилюк Анна</v>
      </c>
      <c r="B285" s="29">
        <f>IFERROR(__xludf.DUMMYFUNCTION("""COMPUTED_VALUE"""),162.0)</f>
        <v>162</v>
      </c>
      <c r="C285" s="30">
        <f>IFERROR(__xludf.DUMMYFUNCTION("""COMPUTED_VALUE"""),26.0)</f>
        <v>26</v>
      </c>
      <c r="D285" s="30">
        <f>IFERROR(__xludf.DUMMYFUNCTION("""COMPUTED_VALUE"""),28.0)</f>
        <v>28</v>
      </c>
      <c r="E285" s="30">
        <f>IFERROR(__xludf.DUMMYFUNCTION("""COMPUTED_VALUE"""),37.0)</f>
        <v>37</v>
      </c>
      <c r="F285" s="29">
        <f>IFERROR(__xludf.DUMMYFUNCTION("""COMPUTED_VALUE"""),71.0)</f>
        <v>71</v>
      </c>
      <c r="G285" s="30">
        <f>IFERROR(__xludf.DUMMYFUNCTION("""COMPUTED_VALUE"""),22.0)</f>
        <v>22</v>
      </c>
      <c r="H285" s="30">
        <f>IFERROR(__xludf.DUMMYFUNCTION("""COMPUTED_VALUE"""),4.0)</f>
        <v>4</v>
      </c>
      <c r="I285" s="30">
        <f>IFERROR(__xludf.DUMMYFUNCTION("""COMPUTED_VALUE"""),12.0)</f>
        <v>12</v>
      </c>
      <c r="J285" s="30">
        <f>IFERROR(__xludf.DUMMYFUNCTION("""COMPUTED_VALUE"""),16.0)</f>
        <v>16</v>
      </c>
      <c r="K285" s="30">
        <f>IFERROR(__xludf.DUMMYFUNCTION("""COMPUTED_VALUE"""),7.0)</f>
        <v>7</v>
      </c>
      <c r="L285" s="30">
        <f>IFERROR(__xludf.DUMMYFUNCTION("""COMPUTED_VALUE"""),12.0)</f>
        <v>12</v>
      </c>
      <c r="M285" s="30">
        <f>IFERROR(__xludf.DUMMYFUNCTION("""COMPUTED_VALUE"""),18.0)</f>
        <v>18</v>
      </c>
      <c r="N285" s="30">
        <f>IFERROR(__xludf.DUMMYFUNCTION("""COMPUTED_VALUE"""),12.0)</f>
        <v>12</v>
      </c>
      <c r="O285" s="30">
        <f>IFERROR(__xludf.DUMMYFUNCTION("""COMPUTED_VALUE"""),2.0)</f>
        <v>2</v>
      </c>
      <c r="P285" s="29">
        <f>IFERROR(__xludf.DUMMYFUNCTION("""COMPUTED_VALUE"""),57.0)</f>
        <v>57</v>
      </c>
      <c r="Q285" s="30">
        <f>IFERROR(__xludf.DUMMYFUNCTION("""COMPUTED_VALUE"""),10.0)</f>
        <v>10</v>
      </c>
      <c r="R285" s="30">
        <f>IFERROR(__xludf.DUMMYFUNCTION("""COMPUTED_VALUE"""),10.0)</f>
        <v>10</v>
      </c>
      <c r="S285" s="30">
        <f>IFERROR(__xludf.DUMMYFUNCTION("""COMPUTED_VALUE"""),2.0)</f>
        <v>2</v>
      </c>
      <c r="T285" s="31">
        <f>IFERROR(__xludf.DUMMYFUNCTION("""COMPUTED_VALUE"""),2.0)</f>
        <v>2</v>
      </c>
      <c r="U285" s="29">
        <f>IFERROR(__xludf.DUMMYFUNCTION("""COMPUTED_VALUE"""),2.0)</f>
        <v>2</v>
      </c>
      <c r="V285" s="30">
        <f>IFERROR(__xludf.DUMMYFUNCTION("""COMPUTED_VALUE"""),10.0)</f>
        <v>10</v>
      </c>
      <c r="W285" s="29">
        <f>IFERROR(__xludf.DUMMYFUNCTION("""COMPUTED_VALUE"""),2.0)</f>
        <v>2</v>
      </c>
      <c r="X285" s="30">
        <f>IFERROR(__xludf.DUMMYFUNCTION("""COMPUTED_VALUE"""),2.0)</f>
        <v>2</v>
      </c>
      <c r="Y285" s="30">
        <f>IFERROR(__xludf.DUMMYFUNCTION("""COMPUTED_VALUE"""),2.0)</f>
        <v>2</v>
      </c>
      <c r="Z285" s="35">
        <f>IFERROR(__xludf.DUMMYFUNCTION("""COMPUTED_VALUE"""),8.0)</f>
        <v>8</v>
      </c>
      <c r="AA285" s="30">
        <f>IFERROR(__xludf.DUMMYFUNCTION("""COMPUTED_VALUE"""),2.0)</f>
        <v>2</v>
      </c>
      <c r="AB285" s="30">
        <f>IFERROR(__xludf.DUMMYFUNCTION("""COMPUTED_VALUE"""),2.0)</f>
        <v>2</v>
      </c>
      <c r="AC285" s="34">
        <f>IFERROR(__xludf.DUMMYFUNCTION("""COMPUTED_VALUE"""),5.0)</f>
        <v>5</v>
      </c>
      <c r="AD285" s="29">
        <f>IFERROR(__xludf.DUMMYFUNCTION("""COMPUTED_VALUE"""),2.0)</f>
        <v>2</v>
      </c>
      <c r="AE285" s="35">
        <f>IFERROR(__xludf.DUMMYFUNCTION("""COMPUTED_VALUE"""),5.0)</f>
        <v>5</v>
      </c>
      <c r="AF285" s="30">
        <f>IFERROR(__xludf.DUMMYFUNCTION("""COMPUTED_VALUE"""),2.0)</f>
        <v>2</v>
      </c>
      <c r="AG285" s="30">
        <f>IFERROR(__xludf.DUMMYFUNCTION("""COMPUTED_VALUE"""),3.0)</f>
        <v>3</v>
      </c>
      <c r="AH285" s="30">
        <f>IFERROR(__xludf.DUMMYFUNCTION("""COMPUTED_VALUE"""),2.0)</f>
        <v>2</v>
      </c>
      <c r="AI285" s="34">
        <f>IFERROR(__xludf.DUMMYFUNCTION("""COMPUTED_VALUE"""),5.0)</f>
        <v>5</v>
      </c>
      <c r="AJ285" s="35">
        <f>IFERROR(__xludf.DUMMYFUNCTION("""COMPUTED_VALUE"""),9.0)</f>
        <v>9</v>
      </c>
      <c r="AK285" s="30">
        <f>IFERROR(__xludf.DUMMYFUNCTION("""COMPUTED_VALUE"""),2.0)</f>
        <v>2</v>
      </c>
      <c r="AL285" s="29">
        <f>IFERROR(__xludf.DUMMYFUNCTION("""COMPUTED_VALUE"""),2.0)</f>
        <v>2</v>
      </c>
      <c r="AM285" s="30">
        <f>IFERROR(__xludf.DUMMYFUNCTION("""COMPUTED_VALUE"""),10.0)</f>
        <v>10</v>
      </c>
      <c r="AN285" s="30">
        <f>IFERROR(__xludf.DUMMYFUNCTION("""COMPUTED_VALUE"""),2.0)</f>
        <v>2</v>
      </c>
      <c r="AO285" s="32">
        <f>IFERROR(__xludf.DUMMYFUNCTION("""COMPUTED_VALUE"""),2.0)</f>
        <v>2</v>
      </c>
      <c r="AP285" s="35">
        <f>IFERROR(__xludf.DUMMYFUNCTION("""COMPUTED_VALUE"""),5.0)</f>
        <v>5</v>
      </c>
      <c r="AQ285" s="35">
        <f>IFERROR(__xludf.DUMMYFUNCTION("""COMPUTED_VALUE"""),33.0)</f>
        <v>33</v>
      </c>
      <c r="AR285" s="30">
        <f>IFERROR(__xludf.DUMMYFUNCTION("""COMPUTED_VALUE"""),2.0)</f>
        <v>2</v>
      </c>
      <c r="AS285" s="29">
        <f>IFERROR(__xludf.DUMMYFUNCTION("""COMPUTED_VALUE"""),2.0)</f>
        <v>2</v>
      </c>
      <c r="AT285" s="29">
        <f>IFERROR(__xludf.DUMMYFUNCTION("""COMPUTED_VALUE"""),15.0)</f>
        <v>15</v>
      </c>
    </row>
    <row r="286">
      <c r="A286" s="33" t="str">
        <f>IFERROR(__xludf.DUMMYFUNCTION("""COMPUTED_VALUE"""),"Сурженко Екатерина")</f>
        <v>Сурженко Екатерина</v>
      </c>
      <c r="B286" s="29">
        <f>IFERROR(__xludf.DUMMYFUNCTION("""COMPUTED_VALUE"""),141.0)</f>
        <v>141</v>
      </c>
      <c r="C286" s="30">
        <f>IFERROR(__xludf.DUMMYFUNCTION("""COMPUTED_VALUE"""),26.0)</f>
        <v>26</v>
      </c>
      <c r="D286" s="30">
        <f>IFERROR(__xludf.DUMMYFUNCTION("""COMPUTED_VALUE"""),26.0)</f>
        <v>26</v>
      </c>
      <c r="E286" s="30">
        <f>IFERROR(__xludf.DUMMYFUNCTION("""COMPUTED_VALUE"""),36.0)</f>
        <v>36</v>
      </c>
      <c r="F286" s="29">
        <f>IFERROR(__xludf.DUMMYFUNCTION("""COMPUTED_VALUE"""),53.0)</f>
        <v>53</v>
      </c>
      <c r="G286" s="30">
        <f>IFERROR(__xludf.DUMMYFUNCTION("""COMPUTED_VALUE"""),22.0)</f>
        <v>22</v>
      </c>
      <c r="H286" s="30">
        <f>IFERROR(__xludf.DUMMYFUNCTION("""COMPUTED_VALUE"""),4.0)</f>
        <v>4</v>
      </c>
      <c r="I286" s="30">
        <f>IFERROR(__xludf.DUMMYFUNCTION("""COMPUTED_VALUE"""),12.0)</f>
        <v>12</v>
      </c>
      <c r="J286" s="30">
        <f>IFERROR(__xludf.DUMMYFUNCTION("""COMPUTED_VALUE"""),14.0)</f>
        <v>14</v>
      </c>
      <c r="K286" s="30">
        <f>IFERROR(__xludf.DUMMYFUNCTION("""COMPUTED_VALUE"""),7.0)</f>
        <v>7</v>
      </c>
      <c r="L286" s="30">
        <f>IFERROR(__xludf.DUMMYFUNCTION("""COMPUTED_VALUE"""),12.0)</f>
        <v>12</v>
      </c>
      <c r="M286" s="30">
        <f>IFERROR(__xludf.DUMMYFUNCTION("""COMPUTED_VALUE"""),17.0)</f>
        <v>17</v>
      </c>
      <c r="N286" s="30">
        <f>IFERROR(__xludf.DUMMYFUNCTION("""COMPUTED_VALUE"""),12.0)</f>
        <v>12</v>
      </c>
      <c r="O286" s="30">
        <f>IFERROR(__xludf.DUMMYFUNCTION("""COMPUTED_VALUE"""),2.0)</f>
        <v>2</v>
      </c>
      <c r="P286" s="29">
        <f>IFERROR(__xludf.DUMMYFUNCTION("""COMPUTED_VALUE"""),39.0)</f>
        <v>39</v>
      </c>
      <c r="Q286" s="30">
        <f>IFERROR(__xludf.DUMMYFUNCTION("""COMPUTED_VALUE"""),10.0)</f>
        <v>10</v>
      </c>
      <c r="R286" s="30">
        <f>IFERROR(__xludf.DUMMYFUNCTION("""COMPUTED_VALUE"""),10.0)</f>
        <v>10</v>
      </c>
      <c r="S286" s="30">
        <f>IFERROR(__xludf.DUMMYFUNCTION("""COMPUTED_VALUE"""),2.0)</f>
        <v>2</v>
      </c>
      <c r="T286" s="31">
        <f>IFERROR(__xludf.DUMMYFUNCTION("""COMPUTED_VALUE"""),2.0)</f>
        <v>2</v>
      </c>
      <c r="U286" s="29">
        <f>IFERROR(__xludf.DUMMYFUNCTION("""COMPUTED_VALUE"""),2.0)</f>
        <v>2</v>
      </c>
      <c r="V286" s="30">
        <f>IFERROR(__xludf.DUMMYFUNCTION("""COMPUTED_VALUE"""),10.0)</f>
        <v>10</v>
      </c>
      <c r="W286" s="29">
        <f>IFERROR(__xludf.DUMMYFUNCTION("""COMPUTED_VALUE"""),2.0)</f>
        <v>2</v>
      </c>
      <c r="X286" s="30">
        <f>IFERROR(__xludf.DUMMYFUNCTION("""COMPUTED_VALUE"""),2.0)</f>
        <v>2</v>
      </c>
      <c r="Y286" s="30">
        <f>IFERROR(__xludf.DUMMYFUNCTION("""COMPUTED_VALUE"""),3.0)</f>
        <v>3</v>
      </c>
      <c r="Z286" s="35">
        <f>IFERROR(__xludf.DUMMYFUNCTION("""COMPUTED_VALUE"""),5.0)</f>
        <v>5</v>
      </c>
      <c r="AA286" s="30">
        <f>IFERROR(__xludf.DUMMYFUNCTION("""COMPUTED_VALUE"""),2.0)</f>
        <v>2</v>
      </c>
      <c r="AB286" s="30">
        <f>IFERROR(__xludf.DUMMYFUNCTION("""COMPUTED_VALUE"""),2.0)</f>
        <v>2</v>
      </c>
      <c r="AC286" s="34">
        <f>IFERROR(__xludf.DUMMYFUNCTION("""COMPUTED_VALUE"""),5.0)</f>
        <v>5</v>
      </c>
      <c r="AD286" s="29">
        <f>IFERROR(__xludf.DUMMYFUNCTION("""COMPUTED_VALUE"""),2.0)</f>
        <v>2</v>
      </c>
      <c r="AE286" s="35">
        <f>IFERROR(__xludf.DUMMYFUNCTION("""COMPUTED_VALUE"""),5.0)</f>
        <v>5</v>
      </c>
      <c r="AF286" s="30">
        <f>IFERROR(__xludf.DUMMYFUNCTION("""COMPUTED_VALUE"""),2.0)</f>
        <v>2</v>
      </c>
      <c r="AG286" s="30">
        <f>IFERROR(__xludf.DUMMYFUNCTION("""COMPUTED_VALUE"""),3.0)</f>
        <v>3</v>
      </c>
      <c r="AH286" s="30">
        <f>IFERROR(__xludf.DUMMYFUNCTION("""COMPUTED_VALUE"""),2.0)</f>
        <v>2</v>
      </c>
      <c r="AI286" s="34">
        <f>IFERROR(__xludf.DUMMYFUNCTION("""COMPUTED_VALUE"""),5.0)</f>
        <v>5</v>
      </c>
      <c r="AJ286" s="35">
        <f>IFERROR(__xludf.DUMMYFUNCTION("""COMPUTED_VALUE"""),8.0)</f>
        <v>8</v>
      </c>
      <c r="AK286" s="30">
        <f>IFERROR(__xludf.DUMMYFUNCTION("""COMPUTED_VALUE"""),2.0)</f>
        <v>2</v>
      </c>
      <c r="AL286" s="29">
        <f>IFERROR(__xludf.DUMMYFUNCTION("""COMPUTED_VALUE"""),2.0)</f>
        <v>2</v>
      </c>
      <c r="AM286" s="30">
        <f>IFERROR(__xludf.DUMMYFUNCTION("""COMPUTED_VALUE"""),10.0)</f>
        <v>10</v>
      </c>
      <c r="AN286" s="30">
        <f>IFERROR(__xludf.DUMMYFUNCTION("""COMPUTED_VALUE"""),2.0)</f>
        <v>2</v>
      </c>
      <c r="AO286" s="32">
        <f>IFERROR(__xludf.DUMMYFUNCTION("""COMPUTED_VALUE"""),2.0)</f>
        <v>2</v>
      </c>
      <c r="AP286" s="35">
        <f>IFERROR(__xludf.DUMMYFUNCTION("""COMPUTED_VALUE"""),5.0)</f>
        <v>5</v>
      </c>
      <c r="AQ286" s="35">
        <f>IFERROR(__xludf.DUMMYFUNCTION("""COMPUTED_VALUE"""),30.0)</f>
        <v>30</v>
      </c>
      <c r="AR286" s="30">
        <f>IFERROR(__xludf.DUMMYFUNCTION("""COMPUTED_VALUE"""),2.0)</f>
        <v>2</v>
      </c>
      <c r="AS286" s="29">
        <f>IFERROR(__xludf.DUMMYFUNCTION("""COMPUTED_VALUE"""),2.0)</f>
        <v>2</v>
      </c>
      <c r="AT286" s="29">
        <f>IFERROR(__xludf.DUMMYFUNCTION("""COMPUTED_VALUE"""),0.0)</f>
        <v>0</v>
      </c>
    </row>
    <row r="287">
      <c r="A287" s="33" t="str">
        <f>IFERROR(__xludf.DUMMYFUNCTION("""COMPUTED_VALUE"""),"Чиглинцев Павел")</f>
        <v>Чиглинцев Павел</v>
      </c>
      <c r="B287" s="29">
        <f>IFERROR(__xludf.DUMMYFUNCTION("""COMPUTED_VALUE"""),64.0)</f>
        <v>64</v>
      </c>
      <c r="C287" s="30">
        <f>IFERROR(__xludf.DUMMYFUNCTION("""COMPUTED_VALUE"""),10.0)</f>
        <v>10</v>
      </c>
      <c r="D287" s="30">
        <f>IFERROR(__xludf.DUMMYFUNCTION("""COMPUTED_VALUE"""),14.0)</f>
        <v>14</v>
      </c>
      <c r="E287" s="30">
        <f>IFERROR(__xludf.DUMMYFUNCTION("""COMPUTED_VALUE"""),20.0)</f>
        <v>20</v>
      </c>
      <c r="F287" s="29">
        <f>IFERROR(__xludf.DUMMYFUNCTION("""COMPUTED_VALUE"""),20.0)</f>
        <v>20</v>
      </c>
      <c r="G287" s="30">
        <f>IFERROR(__xludf.DUMMYFUNCTION("""COMPUTED_VALUE"""),10.0)</f>
        <v>10</v>
      </c>
      <c r="H287" s="30">
        <f>IFERROR(__xludf.DUMMYFUNCTION("""COMPUTED_VALUE"""),0.0)</f>
        <v>0</v>
      </c>
      <c r="I287" s="30">
        <f>IFERROR(__xludf.DUMMYFUNCTION("""COMPUTED_VALUE"""),10.0)</f>
        <v>10</v>
      </c>
      <c r="J287" s="30">
        <f>IFERROR(__xludf.DUMMYFUNCTION("""COMPUTED_VALUE"""),4.0)</f>
        <v>4</v>
      </c>
      <c r="K287" s="30">
        <f>IFERROR(__xludf.DUMMYFUNCTION("""COMPUTED_VALUE"""),5.0)</f>
        <v>5</v>
      </c>
      <c r="L287" s="30">
        <f>IFERROR(__xludf.DUMMYFUNCTION("""COMPUTED_VALUE"""),10.0)</f>
        <v>10</v>
      </c>
      <c r="M287" s="30">
        <f>IFERROR(__xludf.DUMMYFUNCTION("""COMPUTED_VALUE"""),5.0)</f>
        <v>5</v>
      </c>
      <c r="N287" s="30">
        <f>IFERROR(__xludf.DUMMYFUNCTION("""COMPUTED_VALUE"""),0.0)</f>
        <v>0</v>
      </c>
      <c r="O287" s="30">
        <f>IFERROR(__xludf.DUMMYFUNCTION("""COMPUTED_VALUE"""),0.0)</f>
        <v>0</v>
      </c>
      <c r="P287" s="29">
        <f>IFERROR(__xludf.DUMMYFUNCTION("""COMPUTED_VALUE"""),20.0)</f>
        <v>20</v>
      </c>
      <c r="Q287" s="30">
        <f>IFERROR(__xludf.DUMMYFUNCTION("""COMPUTED_VALUE"""),10.0)</f>
        <v>10</v>
      </c>
      <c r="R287" s="30">
        <f>IFERROR(__xludf.DUMMYFUNCTION("""COMPUTED_VALUE"""),0.0)</f>
        <v>0</v>
      </c>
      <c r="S287" s="30">
        <f>IFERROR(__xludf.DUMMYFUNCTION("""COMPUTED_VALUE"""),0.0)</f>
        <v>0</v>
      </c>
      <c r="T287" s="31">
        <f>IFERROR(__xludf.DUMMYFUNCTION("""COMPUTED_VALUE"""),0.0)</f>
        <v>0</v>
      </c>
      <c r="U287" s="29">
        <f>IFERROR(__xludf.DUMMYFUNCTION("""COMPUTED_VALUE"""),0.0)</f>
        <v>0</v>
      </c>
      <c r="V287" s="30">
        <f>IFERROR(__xludf.DUMMYFUNCTION("""COMPUTED_VALUE"""),10.0)</f>
        <v>10</v>
      </c>
      <c r="W287" s="29">
        <f>IFERROR(__xludf.DUMMYFUNCTION("""COMPUTED_VALUE"""),0.0)</f>
        <v>0</v>
      </c>
      <c r="X287" s="30">
        <f>IFERROR(__xludf.DUMMYFUNCTION("""COMPUTED_VALUE"""),2.0)</f>
        <v>2</v>
      </c>
      <c r="Y287" s="30">
        <f>IFERROR(__xludf.DUMMYFUNCTION("""COMPUTED_VALUE"""),2.0)</f>
        <v>2</v>
      </c>
      <c r="Z287" s="35">
        <f>IFERROR(__xludf.DUMMYFUNCTION("""COMPUTED_VALUE"""),0.0)</f>
        <v>0</v>
      </c>
      <c r="AA287" s="30">
        <f>IFERROR(__xludf.DUMMYFUNCTION("""COMPUTED_VALUE"""),0.0)</f>
        <v>0</v>
      </c>
      <c r="AB287" s="30">
        <f>IFERROR(__xludf.DUMMYFUNCTION("""COMPUTED_VALUE"""),0.0)</f>
        <v>0</v>
      </c>
      <c r="AC287" s="34">
        <f>IFERROR(__xludf.DUMMYFUNCTION("""COMPUTED_VALUE"""),5.0)</f>
        <v>5</v>
      </c>
      <c r="AD287" s="29">
        <f>IFERROR(__xludf.DUMMYFUNCTION("""COMPUTED_VALUE"""),0.0)</f>
        <v>0</v>
      </c>
      <c r="AE287" s="35">
        <f>IFERROR(__xludf.DUMMYFUNCTION("""COMPUTED_VALUE"""),5.0)</f>
        <v>5</v>
      </c>
      <c r="AF287" s="30">
        <f>IFERROR(__xludf.DUMMYFUNCTION("""COMPUTED_VALUE"""),2.0)</f>
        <v>2</v>
      </c>
      <c r="AG287" s="30">
        <f>IFERROR(__xludf.DUMMYFUNCTION("""COMPUTED_VALUE"""),3.0)</f>
        <v>3</v>
      </c>
      <c r="AH287" s="30">
        <f>IFERROR(__xludf.DUMMYFUNCTION("""COMPUTED_VALUE"""),0.0)</f>
        <v>0</v>
      </c>
      <c r="AI287" s="34">
        <f>IFERROR(__xludf.DUMMYFUNCTION("""COMPUTED_VALUE"""),5.0)</f>
        <v>5</v>
      </c>
      <c r="AJ287" s="35">
        <f>IFERROR(__xludf.DUMMYFUNCTION("""COMPUTED_VALUE"""),0.0)</f>
        <v>0</v>
      </c>
      <c r="AK287" s="30">
        <f>IFERROR(__xludf.DUMMYFUNCTION("""COMPUTED_VALUE"""),0.0)</f>
        <v>0</v>
      </c>
      <c r="AL287" s="29">
        <f>IFERROR(__xludf.DUMMYFUNCTION("""COMPUTED_VALUE"""),0.0)</f>
        <v>0</v>
      </c>
      <c r="AM287" s="30">
        <f>IFERROR(__xludf.DUMMYFUNCTION("""COMPUTED_VALUE"""),0.0)</f>
        <v>0</v>
      </c>
      <c r="AN287" s="30">
        <f>IFERROR(__xludf.DUMMYFUNCTION("""COMPUTED_VALUE"""),0.0)</f>
        <v>0</v>
      </c>
      <c r="AO287" s="32">
        <f>IFERROR(__xludf.DUMMYFUNCTION("""COMPUTED_VALUE"""),0.0)</f>
        <v>0</v>
      </c>
      <c r="AP287" s="35">
        <f>IFERROR(__xludf.DUMMYFUNCTION("""COMPUTED_VALUE"""),5.0)</f>
        <v>5</v>
      </c>
      <c r="AQ287" s="35">
        <f>IFERROR(__xludf.DUMMYFUNCTION("""COMPUTED_VALUE"""),15.0)</f>
        <v>15</v>
      </c>
      <c r="AR287" s="30">
        <f>IFERROR(__xludf.DUMMYFUNCTION("""COMPUTED_VALUE"""),0.0)</f>
        <v>0</v>
      </c>
      <c r="AS287" s="29">
        <f>IFERROR(__xludf.DUMMYFUNCTION("""COMPUTED_VALUE"""),0.0)</f>
        <v>0</v>
      </c>
      <c r="AT287" s="29">
        <f>IFERROR(__xludf.DUMMYFUNCTION("""COMPUTED_VALUE"""),0.0)</f>
        <v>0</v>
      </c>
    </row>
    <row r="288">
      <c r="A288" s="33"/>
      <c r="B288" s="36"/>
      <c r="C288" s="35"/>
      <c r="D288" s="35"/>
      <c r="E288" s="35"/>
      <c r="F288" s="36"/>
      <c r="G288" s="35"/>
      <c r="H288" s="35"/>
      <c r="I288" s="35"/>
      <c r="J288" s="35"/>
      <c r="K288" s="35"/>
      <c r="L288" s="35"/>
      <c r="M288" s="35"/>
      <c r="N288" s="35"/>
      <c r="O288" s="35"/>
      <c r="P288" s="36"/>
      <c r="Q288" s="35"/>
      <c r="R288" s="35"/>
      <c r="S288" s="35"/>
      <c r="T288" s="34"/>
      <c r="U288" s="36"/>
      <c r="V288" s="35"/>
      <c r="W288" s="36"/>
      <c r="X288" s="35"/>
      <c r="Y288" s="35"/>
      <c r="Z288" s="35"/>
      <c r="AA288" s="35"/>
      <c r="AB288" s="35"/>
      <c r="AC288" s="34"/>
      <c r="AD288" s="36"/>
      <c r="AE288" s="35"/>
      <c r="AF288" s="35"/>
      <c r="AG288" s="35"/>
      <c r="AH288" s="35"/>
      <c r="AI288" s="34"/>
      <c r="AJ288" s="35"/>
      <c r="AK288" s="35"/>
      <c r="AL288" s="36"/>
      <c r="AM288" s="35"/>
      <c r="AN288" s="35"/>
      <c r="AO288" s="37"/>
      <c r="AP288" s="35"/>
      <c r="AQ288" s="35"/>
      <c r="AR288" s="35"/>
      <c r="AS288" s="36"/>
      <c r="AT288" s="36"/>
    </row>
    <row r="289">
      <c r="A289" s="33"/>
      <c r="B289" s="36"/>
      <c r="C289" s="35"/>
      <c r="D289" s="35"/>
      <c r="E289" s="35"/>
      <c r="F289" s="36"/>
      <c r="G289" s="35"/>
      <c r="H289" s="35"/>
      <c r="I289" s="35"/>
      <c r="J289" s="35"/>
      <c r="K289" s="35"/>
      <c r="L289" s="35"/>
      <c r="M289" s="35"/>
      <c r="N289" s="35"/>
      <c r="O289" s="35"/>
      <c r="P289" s="36"/>
      <c r="Q289" s="35"/>
      <c r="R289" s="35"/>
      <c r="S289" s="35"/>
      <c r="T289" s="34"/>
      <c r="U289" s="36"/>
      <c r="V289" s="35"/>
      <c r="W289" s="36"/>
      <c r="X289" s="35"/>
      <c r="Y289" s="35"/>
      <c r="Z289" s="35"/>
      <c r="AA289" s="35"/>
      <c r="AB289" s="35"/>
      <c r="AC289" s="34"/>
      <c r="AD289" s="36"/>
      <c r="AE289" s="35"/>
      <c r="AF289" s="35"/>
      <c r="AG289" s="35"/>
      <c r="AH289" s="35"/>
      <c r="AI289" s="34"/>
      <c r="AJ289" s="35"/>
      <c r="AK289" s="35"/>
      <c r="AL289" s="36"/>
      <c r="AM289" s="35"/>
      <c r="AN289" s="35"/>
      <c r="AO289" s="37"/>
      <c r="AP289" s="35"/>
      <c r="AQ289" s="35"/>
      <c r="AR289" s="35"/>
      <c r="AS289" s="36"/>
      <c r="AT289" s="36"/>
    </row>
    <row r="290">
      <c r="A290" s="33"/>
      <c r="B290" s="36"/>
      <c r="C290" s="35"/>
      <c r="D290" s="35"/>
      <c r="E290" s="35"/>
      <c r="F290" s="36"/>
      <c r="G290" s="35"/>
      <c r="H290" s="35"/>
      <c r="I290" s="35"/>
      <c r="J290" s="35"/>
      <c r="K290" s="35"/>
      <c r="L290" s="35"/>
      <c r="M290" s="35"/>
      <c r="N290" s="35"/>
      <c r="O290" s="35"/>
      <c r="P290" s="36"/>
      <c r="Q290" s="35"/>
      <c r="R290" s="35"/>
      <c r="S290" s="35"/>
      <c r="T290" s="34"/>
      <c r="U290" s="36"/>
      <c r="V290" s="35"/>
      <c r="W290" s="36"/>
      <c r="X290" s="35"/>
      <c r="Y290" s="35"/>
      <c r="Z290" s="35"/>
      <c r="AA290" s="35"/>
      <c r="AB290" s="35"/>
      <c r="AC290" s="34"/>
      <c r="AD290" s="36"/>
      <c r="AE290" s="35"/>
      <c r="AF290" s="35"/>
      <c r="AG290" s="35"/>
      <c r="AH290" s="35"/>
      <c r="AI290" s="34"/>
      <c r="AJ290" s="35"/>
      <c r="AK290" s="35"/>
      <c r="AL290" s="36"/>
      <c r="AM290" s="35"/>
      <c r="AN290" s="35"/>
      <c r="AO290" s="37"/>
      <c r="AP290" s="35"/>
      <c r="AQ290" s="35"/>
      <c r="AR290" s="35"/>
      <c r="AS290" s="36"/>
      <c r="AT290" s="36"/>
    </row>
    <row r="291">
      <c r="A291" s="33"/>
      <c r="B291" s="36"/>
      <c r="C291" s="35"/>
      <c r="D291" s="35"/>
      <c r="E291" s="35"/>
      <c r="F291" s="36"/>
      <c r="G291" s="35"/>
      <c r="H291" s="35"/>
      <c r="I291" s="35"/>
      <c r="J291" s="35"/>
      <c r="K291" s="35"/>
      <c r="L291" s="35"/>
      <c r="M291" s="35"/>
      <c r="N291" s="35"/>
      <c r="O291" s="35"/>
      <c r="P291" s="36"/>
      <c r="Q291" s="35"/>
      <c r="R291" s="35"/>
      <c r="S291" s="35"/>
      <c r="T291" s="34"/>
      <c r="U291" s="36"/>
      <c r="V291" s="35"/>
      <c r="W291" s="36"/>
      <c r="X291" s="35"/>
      <c r="Y291" s="35"/>
      <c r="Z291" s="35"/>
      <c r="AA291" s="35"/>
      <c r="AB291" s="35"/>
      <c r="AC291" s="34"/>
      <c r="AD291" s="36"/>
      <c r="AE291" s="35"/>
      <c r="AF291" s="35"/>
      <c r="AG291" s="35"/>
      <c r="AH291" s="35"/>
      <c r="AI291" s="34"/>
      <c r="AJ291" s="35"/>
      <c r="AK291" s="35"/>
      <c r="AL291" s="36"/>
      <c r="AM291" s="35"/>
      <c r="AN291" s="35"/>
      <c r="AO291" s="37"/>
      <c r="AP291" s="35"/>
      <c r="AQ291" s="35"/>
      <c r="AR291" s="35"/>
      <c r="AS291" s="36"/>
      <c r="AT291" s="36"/>
    </row>
    <row r="292">
      <c r="A292" s="33"/>
      <c r="B292" s="36"/>
      <c r="C292" s="35"/>
      <c r="D292" s="35"/>
      <c r="E292" s="35"/>
      <c r="F292" s="36"/>
      <c r="G292" s="35"/>
      <c r="H292" s="35"/>
      <c r="I292" s="35"/>
      <c r="J292" s="35"/>
      <c r="K292" s="35"/>
      <c r="L292" s="35"/>
      <c r="M292" s="35"/>
      <c r="N292" s="35"/>
      <c r="O292" s="35"/>
      <c r="P292" s="36"/>
      <c r="Q292" s="35"/>
      <c r="R292" s="35"/>
      <c r="S292" s="35"/>
      <c r="T292" s="34"/>
      <c r="U292" s="36"/>
      <c r="V292" s="35"/>
      <c r="W292" s="36"/>
      <c r="X292" s="35"/>
      <c r="Y292" s="35"/>
      <c r="Z292" s="35"/>
      <c r="AA292" s="35"/>
      <c r="AB292" s="35"/>
      <c r="AC292" s="34"/>
      <c r="AD292" s="36"/>
      <c r="AE292" s="35"/>
      <c r="AF292" s="35"/>
      <c r="AG292" s="35"/>
      <c r="AH292" s="35"/>
      <c r="AI292" s="34"/>
      <c r="AJ292" s="35"/>
      <c r="AK292" s="35"/>
      <c r="AL292" s="36"/>
      <c r="AM292" s="35"/>
      <c r="AN292" s="35"/>
      <c r="AO292" s="37"/>
      <c r="AP292" s="35"/>
      <c r="AQ292" s="35"/>
      <c r="AR292" s="35"/>
      <c r="AS292" s="36"/>
      <c r="AT292" s="36"/>
    </row>
    <row r="293">
      <c r="A293" s="33"/>
      <c r="B293" s="36"/>
      <c r="C293" s="35"/>
      <c r="D293" s="35"/>
      <c r="E293" s="35"/>
      <c r="F293" s="36"/>
      <c r="G293" s="35"/>
      <c r="H293" s="35"/>
      <c r="I293" s="35"/>
      <c r="J293" s="35"/>
      <c r="K293" s="35"/>
      <c r="L293" s="35"/>
      <c r="M293" s="35"/>
      <c r="N293" s="35"/>
      <c r="O293" s="35"/>
      <c r="P293" s="36"/>
      <c r="Q293" s="35"/>
      <c r="R293" s="35"/>
      <c r="S293" s="35"/>
      <c r="T293" s="34"/>
      <c r="U293" s="36"/>
      <c r="V293" s="35"/>
      <c r="W293" s="36"/>
      <c r="X293" s="35"/>
      <c r="Y293" s="35"/>
      <c r="Z293" s="35"/>
      <c r="AA293" s="35"/>
      <c r="AB293" s="35"/>
      <c r="AC293" s="34"/>
      <c r="AD293" s="36"/>
      <c r="AE293" s="35"/>
      <c r="AF293" s="35"/>
      <c r="AG293" s="35"/>
      <c r="AH293" s="35"/>
      <c r="AI293" s="34"/>
      <c r="AJ293" s="35"/>
      <c r="AK293" s="35"/>
      <c r="AL293" s="36"/>
      <c r="AM293" s="35"/>
      <c r="AN293" s="35"/>
      <c r="AO293" s="37"/>
      <c r="AP293" s="35"/>
      <c r="AQ293" s="35"/>
      <c r="AR293" s="35"/>
      <c r="AS293" s="36"/>
      <c r="AT293" s="36"/>
    </row>
    <row r="294">
      <c r="A294" s="33"/>
      <c r="B294" s="36"/>
      <c r="C294" s="35"/>
      <c r="D294" s="35"/>
      <c r="E294" s="35"/>
      <c r="F294" s="36"/>
      <c r="G294" s="35"/>
      <c r="H294" s="35"/>
      <c r="I294" s="35"/>
      <c r="J294" s="35"/>
      <c r="K294" s="35"/>
      <c r="L294" s="35"/>
      <c r="M294" s="35"/>
      <c r="N294" s="35"/>
      <c r="O294" s="35"/>
      <c r="P294" s="36"/>
      <c r="Q294" s="35"/>
      <c r="R294" s="35"/>
      <c r="S294" s="35"/>
      <c r="T294" s="34"/>
      <c r="U294" s="36"/>
      <c r="V294" s="35"/>
      <c r="W294" s="36"/>
      <c r="X294" s="35"/>
      <c r="Y294" s="35"/>
      <c r="Z294" s="35"/>
      <c r="AA294" s="35"/>
      <c r="AB294" s="35"/>
      <c r="AC294" s="34"/>
      <c r="AD294" s="36"/>
      <c r="AE294" s="35"/>
      <c r="AF294" s="35"/>
      <c r="AG294" s="35"/>
      <c r="AH294" s="35"/>
      <c r="AI294" s="34"/>
      <c r="AJ294" s="35"/>
      <c r="AK294" s="35"/>
      <c r="AL294" s="36"/>
      <c r="AM294" s="35"/>
      <c r="AN294" s="35"/>
      <c r="AO294" s="37"/>
      <c r="AP294" s="35"/>
      <c r="AQ294" s="35"/>
      <c r="AR294" s="35"/>
      <c r="AS294" s="36"/>
      <c r="AT294" s="36"/>
    </row>
    <row r="295">
      <c r="A295" s="33"/>
      <c r="B295" s="36"/>
      <c r="C295" s="35"/>
      <c r="D295" s="35"/>
      <c r="E295" s="35"/>
      <c r="F295" s="36"/>
      <c r="G295" s="35"/>
      <c r="H295" s="35"/>
      <c r="I295" s="35"/>
      <c r="J295" s="35"/>
      <c r="K295" s="35"/>
      <c r="L295" s="35"/>
      <c r="M295" s="35"/>
      <c r="N295" s="35"/>
      <c r="O295" s="35"/>
      <c r="P295" s="36"/>
      <c r="Q295" s="35"/>
      <c r="R295" s="35"/>
      <c r="S295" s="35"/>
      <c r="T295" s="34"/>
      <c r="U295" s="36"/>
      <c r="V295" s="35"/>
      <c r="W295" s="36"/>
      <c r="X295" s="35"/>
      <c r="Y295" s="35"/>
      <c r="Z295" s="35"/>
      <c r="AA295" s="35"/>
      <c r="AB295" s="35"/>
      <c r="AC295" s="34"/>
      <c r="AD295" s="36"/>
      <c r="AE295" s="35"/>
      <c r="AF295" s="35"/>
      <c r="AG295" s="35"/>
      <c r="AH295" s="35"/>
      <c r="AI295" s="34"/>
      <c r="AJ295" s="35"/>
      <c r="AK295" s="35"/>
      <c r="AL295" s="36"/>
      <c r="AM295" s="35"/>
      <c r="AN295" s="35"/>
      <c r="AO295" s="37"/>
      <c r="AP295" s="35"/>
      <c r="AQ295" s="35"/>
      <c r="AR295" s="35"/>
      <c r="AS295" s="36"/>
      <c r="AT295" s="36"/>
    </row>
    <row r="296">
      <c r="A296" s="33"/>
      <c r="B296" s="36"/>
      <c r="C296" s="35"/>
      <c r="D296" s="35"/>
      <c r="E296" s="35"/>
      <c r="F296" s="36"/>
      <c r="G296" s="35"/>
      <c r="H296" s="35"/>
      <c r="I296" s="35"/>
      <c r="J296" s="35"/>
      <c r="K296" s="35"/>
      <c r="L296" s="35"/>
      <c r="M296" s="35"/>
      <c r="N296" s="35"/>
      <c r="O296" s="35"/>
      <c r="P296" s="36"/>
      <c r="Q296" s="35"/>
      <c r="R296" s="35"/>
      <c r="S296" s="35"/>
      <c r="T296" s="34"/>
      <c r="U296" s="36"/>
      <c r="V296" s="35"/>
      <c r="W296" s="36"/>
      <c r="X296" s="35"/>
      <c r="Y296" s="35"/>
      <c r="Z296" s="35"/>
      <c r="AA296" s="35"/>
      <c r="AB296" s="35"/>
      <c r="AC296" s="34"/>
      <c r="AD296" s="36"/>
      <c r="AE296" s="35"/>
      <c r="AF296" s="35"/>
      <c r="AG296" s="35"/>
      <c r="AH296" s="35"/>
      <c r="AI296" s="34"/>
      <c r="AJ296" s="35"/>
      <c r="AK296" s="35"/>
      <c r="AL296" s="36"/>
      <c r="AM296" s="35"/>
      <c r="AN296" s="35"/>
      <c r="AO296" s="37"/>
      <c r="AP296" s="35"/>
      <c r="AQ296" s="35"/>
      <c r="AR296" s="35"/>
      <c r="AS296" s="36"/>
      <c r="AT296" s="36"/>
    </row>
    <row r="297">
      <c r="A297" s="33"/>
      <c r="B297" s="36"/>
      <c r="C297" s="35"/>
      <c r="D297" s="35"/>
      <c r="E297" s="35"/>
      <c r="F297" s="36"/>
      <c r="G297" s="35"/>
      <c r="H297" s="35"/>
      <c r="I297" s="35"/>
      <c r="J297" s="35"/>
      <c r="K297" s="35"/>
      <c r="L297" s="35"/>
      <c r="M297" s="35"/>
      <c r="N297" s="35"/>
      <c r="O297" s="35"/>
      <c r="P297" s="36"/>
      <c r="Q297" s="35"/>
      <c r="R297" s="35"/>
      <c r="S297" s="35"/>
      <c r="T297" s="34"/>
      <c r="U297" s="36"/>
      <c r="V297" s="35"/>
      <c r="W297" s="36"/>
      <c r="X297" s="35"/>
      <c r="Y297" s="35"/>
      <c r="Z297" s="35"/>
      <c r="AA297" s="35"/>
      <c r="AB297" s="35"/>
      <c r="AC297" s="34"/>
      <c r="AD297" s="36"/>
      <c r="AE297" s="35"/>
      <c r="AF297" s="35"/>
      <c r="AG297" s="35"/>
      <c r="AH297" s="35"/>
      <c r="AI297" s="34"/>
      <c r="AJ297" s="35"/>
      <c r="AK297" s="35"/>
      <c r="AL297" s="36"/>
      <c r="AM297" s="35"/>
      <c r="AN297" s="35"/>
      <c r="AO297" s="37"/>
      <c r="AP297" s="35"/>
      <c r="AQ297" s="35"/>
      <c r="AR297" s="35"/>
      <c r="AS297" s="36"/>
      <c r="AT297" s="36"/>
    </row>
    <row r="298">
      <c r="A298" s="33"/>
      <c r="B298" s="36"/>
      <c r="C298" s="35"/>
      <c r="D298" s="35"/>
      <c r="E298" s="35"/>
      <c r="F298" s="36"/>
      <c r="G298" s="35"/>
      <c r="H298" s="35"/>
      <c r="I298" s="35"/>
      <c r="J298" s="35"/>
      <c r="K298" s="35"/>
      <c r="L298" s="35"/>
      <c r="M298" s="35"/>
      <c r="N298" s="35"/>
      <c r="O298" s="35"/>
      <c r="P298" s="36"/>
      <c r="Q298" s="35"/>
      <c r="R298" s="35"/>
      <c r="S298" s="35"/>
      <c r="T298" s="34"/>
      <c r="U298" s="36"/>
      <c r="V298" s="35"/>
      <c r="W298" s="36"/>
      <c r="X298" s="35"/>
      <c r="Y298" s="35"/>
      <c r="Z298" s="35"/>
      <c r="AA298" s="35"/>
      <c r="AB298" s="35"/>
      <c r="AC298" s="34"/>
      <c r="AD298" s="36"/>
      <c r="AE298" s="35"/>
      <c r="AF298" s="35"/>
      <c r="AG298" s="35"/>
      <c r="AH298" s="35"/>
      <c r="AI298" s="34"/>
      <c r="AJ298" s="35"/>
      <c r="AK298" s="35"/>
      <c r="AL298" s="36"/>
      <c r="AM298" s="35"/>
      <c r="AN298" s="35"/>
      <c r="AO298" s="37"/>
      <c r="AP298" s="35"/>
      <c r="AQ298" s="35"/>
      <c r="AR298" s="35"/>
      <c r="AS298" s="36"/>
      <c r="AT298" s="36"/>
    </row>
    <row r="299">
      <c r="A299" s="38"/>
      <c r="B299" s="39"/>
      <c r="C299" s="40"/>
      <c r="D299" s="40"/>
      <c r="E299" s="40"/>
      <c r="F299" s="39"/>
      <c r="G299" s="40"/>
      <c r="H299" s="40"/>
      <c r="I299" s="40"/>
      <c r="J299" s="40"/>
      <c r="K299" s="40"/>
      <c r="L299" s="40"/>
      <c r="M299" s="40"/>
      <c r="N299" s="40"/>
      <c r="O299" s="40"/>
      <c r="P299" s="39"/>
      <c r="Q299" s="40"/>
      <c r="R299" s="40"/>
      <c r="S299" s="40"/>
      <c r="T299" s="41"/>
      <c r="U299" s="39"/>
      <c r="V299" s="40"/>
      <c r="W299" s="39"/>
      <c r="X299" s="40"/>
      <c r="Y299" s="40"/>
      <c r="Z299" s="40"/>
      <c r="AA299" s="40"/>
      <c r="AB299" s="40"/>
      <c r="AC299" s="41"/>
      <c r="AD299" s="39"/>
      <c r="AE299" s="40"/>
      <c r="AF299" s="40"/>
      <c r="AG299" s="40"/>
      <c r="AH299" s="40"/>
      <c r="AI299" s="41"/>
      <c r="AJ299" s="40"/>
      <c r="AK299" s="40"/>
      <c r="AL299" s="39"/>
      <c r="AM299" s="40"/>
      <c r="AN299" s="40"/>
      <c r="AO299" s="42"/>
      <c r="AP299" s="40"/>
      <c r="AQ299" s="40"/>
      <c r="AR299" s="40"/>
      <c r="AS299" s="36"/>
      <c r="AT299" s="39"/>
    </row>
    <row r="300">
      <c r="A300" s="43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6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6"/>
      <c r="AT300" s="35"/>
    </row>
    <row r="301">
      <c r="A301" s="43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6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6"/>
      <c r="AT301" s="35"/>
    </row>
    <row r="302"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6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6"/>
      <c r="AT302" s="35"/>
    </row>
    <row r="303"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6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6"/>
      <c r="AT303" s="35"/>
    </row>
    <row r="304"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6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6"/>
      <c r="AT304" s="35"/>
    </row>
    <row r="305"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6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6"/>
      <c r="AT305" s="35"/>
    </row>
    <row r="306"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6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6"/>
      <c r="AT306" s="35"/>
    </row>
    <row r="307"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6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6"/>
      <c r="AT307" s="35"/>
    </row>
    <row r="308"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6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6"/>
      <c r="AT308" s="35"/>
    </row>
    <row r="309"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6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6"/>
      <c r="AT309" s="35"/>
    </row>
    <row r="310"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6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6"/>
      <c r="AT310" s="35"/>
    </row>
    <row r="311"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6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6"/>
      <c r="AT311" s="35"/>
    </row>
    <row r="312"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6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6"/>
      <c r="AT312" s="35"/>
    </row>
    <row r="313"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6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6"/>
      <c r="AT313" s="35"/>
    </row>
    <row r="314"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6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6"/>
      <c r="AT314" s="35"/>
    </row>
    <row r="315"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6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6"/>
      <c r="AT315" s="35"/>
    </row>
    <row r="316"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6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6"/>
      <c r="AT316" s="35"/>
    </row>
    <row r="317"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6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6"/>
      <c r="AT317" s="35"/>
    </row>
    <row r="318"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6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6"/>
      <c r="AT318" s="35"/>
    </row>
    <row r="319"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6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6"/>
      <c r="AT319" s="35"/>
    </row>
    <row r="320"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6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6"/>
      <c r="AT320" s="35"/>
    </row>
    <row r="321"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6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6"/>
      <c r="AT321" s="35"/>
    </row>
    <row r="322"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6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6"/>
      <c r="AT322" s="35"/>
    </row>
    <row r="323"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6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6"/>
      <c r="AT323" s="35"/>
    </row>
    <row r="324"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6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6"/>
      <c r="AT324" s="35"/>
    </row>
    <row r="325"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6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6"/>
      <c r="AT325" s="35"/>
    </row>
    <row r="326"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6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6"/>
      <c r="AT326" s="35"/>
    </row>
    <row r="327"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6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6"/>
      <c r="AT327" s="35"/>
    </row>
    <row r="328"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6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6"/>
      <c r="AT328" s="35"/>
    </row>
    <row r="329"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6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6"/>
      <c r="AT329" s="35"/>
    </row>
    <row r="330"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6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6"/>
      <c r="AT330" s="35"/>
    </row>
    <row r="331"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6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6"/>
      <c r="AT331" s="35"/>
    </row>
    <row r="332"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6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6"/>
      <c r="AT332" s="35"/>
    </row>
    <row r="333"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6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6"/>
      <c r="AT333" s="35"/>
    </row>
    <row r="334"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6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6"/>
      <c r="AT334" s="35"/>
    </row>
    <row r="335"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6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6"/>
      <c r="AT335" s="35"/>
    </row>
    <row r="336"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6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6"/>
      <c r="AT336" s="35"/>
    </row>
    <row r="337"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6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6"/>
      <c r="AT337" s="35"/>
    </row>
    <row r="338"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6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6"/>
      <c r="AT338" s="35"/>
    </row>
    <row r="339"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6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6"/>
      <c r="AT339" s="35"/>
    </row>
    <row r="340"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6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6"/>
      <c r="AT340" s="35"/>
    </row>
    <row r="341"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6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6"/>
      <c r="AT341" s="35"/>
    </row>
    <row r="342"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6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6"/>
      <c r="AT342" s="35"/>
    </row>
    <row r="343"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6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6"/>
      <c r="AT343" s="35"/>
    </row>
    <row r="344"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6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6"/>
      <c r="AT344" s="35"/>
    </row>
    <row r="345"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6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6"/>
      <c r="AT345" s="35"/>
    </row>
    <row r="346"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6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6"/>
      <c r="AT346" s="35"/>
    </row>
    <row r="347"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6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6"/>
      <c r="AT347" s="35"/>
    </row>
    <row r="348"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6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6"/>
      <c r="AT348" s="35"/>
    </row>
    <row r="349"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6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6"/>
      <c r="AT349" s="35"/>
    </row>
    <row r="350"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6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6"/>
      <c r="AT350" s="35"/>
    </row>
    <row r="351"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6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6"/>
      <c r="AT351" s="35"/>
    </row>
    <row r="352"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6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6"/>
      <c r="AT352" s="35"/>
    </row>
    <row r="353"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6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6"/>
      <c r="AT353" s="35"/>
    </row>
    <row r="354"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6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6"/>
      <c r="AT354" s="35"/>
    </row>
    <row r="355"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6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6"/>
      <c r="AT355" s="35"/>
    </row>
    <row r="356"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6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6"/>
      <c r="AT356" s="35"/>
    </row>
    <row r="357"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6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6"/>
      <c r="AT357" s="35"/>
    </row>
    <row r="358"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6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6"/>
      <c r="AT358" s="35"/>
    </row>
    <row r="359"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6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6"/>
      <c r="AT359" s="35"/>
    </row>
    <row r="360"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6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6"/>
      <c r="AT360" s="35"/>
    </row>
    <row r="361"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6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6"/>
      <c r="AT361" s="35"/>
    </row>
    <row r="362"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6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6"/>
      <c r="AT362" s="35"/>
    </row>
    <row r="363"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6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6"/>
      <c r="AT363" s="35"/>
    </row>
    <row r="364"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6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6"/>
      <c r="AT364" s="35"/>
    </row>
    <row r="365"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6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6"/>
      <c r="AT365" s="35"/>
    </row>
    <row r="366"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6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6"/>
      <c r="AT366" s="35"/>
    </row>
    <row r="367"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6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6"/>
      <c r="AT367" s="35"/>
    </row>
    <row r="368"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6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6"/>
      <c r="AT368" s="35"/>
    </row>
    <row r="369"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6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6"/>
      <c r="AT369" s="35"/>
    </row>
    <row r="370"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6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6"/>
      <c r="AT370" s="35"/>
    </row>
    <row r="371"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6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6"/>
      <c r="AT371" s="35"/>
    </row>
    <row r="372"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6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6"/>
      <c r="AT372" s="35"/>
    </row>
    <row r="373"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6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6"/>
      <c r="AT373" s="35"/>
    </row>
    <row r="374"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6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6"/>
      <c r="AT374" s="35"/>
    </row>
    <row r="375"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6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6"/>
      <c r="AT375" s="35"/>
    </row>
    <row r="376"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6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6"/>
      <c r="AT376" s="35"/>
    </row>
    <row r="377"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6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6"/>
      <c r="AT377" s="35"/>
    </row>
    <row r="378"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6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6"/>
      <c r="AT378" s="35"/>
    </row>
    <row r="379"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6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6"/>
      <c r="AT379" s="35"/>
    </row>
    <row r="380"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6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6"/>
      <c r="AT380" s="35"/>
    </row>
    <row r="381"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6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6"/>
      <c r="AT381" s="35"/>
    </row>
    <row r="382"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6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6"/>
      <c r="AT382" s="35"/>
    </row>
    <row r="383"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6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6"/>
      <c r="AT383" s="35"/>
    </row>
    <row r="384"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6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6"/>
      <c r="AT384" s="35"/>
    </row>
    <row r="385"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6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6"/>
      <c r="AT385" s="35"/>
    </row>
    <row r="386"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6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6"/>
      <c r="AT386" s="35"/>
    </row>
    <row r="387"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6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6"/>
      <c r="AT387" s="35"/>
    </row>
    <row r="388"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6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6"/>
      <c r="AT388" s="35"/>
    </row>
    <row r="389"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6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6"/>
      <c r="AT389" s="35"/>
    </row>
    <row r="390"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6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6"/>
      <c r="AT390" s="35"/>
    </row>
    <row r="391"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6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6"/>
      <c r="AT391" s="35"/>
    </row>
    <row r="392"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6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6"/>
      <c r="AT392" s="35"/>
    </row>
    <row r="393"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6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6"/>
      <c r="AT393" s="35"/>
    </row>
    <row r="394"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6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6"/>
      <c r="AT394" s="35"/>
    </row>
    <row r="395"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6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6"/>
      <c r="AT395" s="35"/>
    </row>
    <row r="396"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6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5"/>
      <c r="AO396" s="35"/>
      <c r="AP396" s="35"/>
      <c r="AQ396" s="35"/>
      <c r="AR396" s="35"/>
      <c r="AS396" s="36"/>
      <c r="AT396" s="35"/>
    </row>
    <row r="397"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6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5"/>
      <c r="AO397" s="35"/>
      <c r="AP397" s="35"/>
      <c r="AQ397" s="35"/>
      <c r="AR397" s="35"/>
      <c r="AS397" s="36"/>
      <c r="AT397" s="35"/>
    </row>
    <row r="398"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6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5"/>
      <c r="AO398" s="35"/>
      <c r="AP398" s="35"/>
      <c r="AQ398" s="35"/>
      <c r="AR398" s="35"/>
      <c r="AS398" s="36"/>
      <c r="AT398" s="35"/>
    </row>
    <row r="399"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6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5"/>
      <c r="AO399" s="35"/>
      <c r="AP399" s="35"/>
      <c r="AQ399" s="35"/>
      <c r="AR399" s="35"/>
      <c r="AS399" s="36"/>
      <c r="AT399" s="35"/>
    </row>
    <row r="400"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6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5"/>
      <c r="AO400" s="35"/>
      <c r="AP400" s="35"/>
      <c r="AQ400" s="35"/>
      <c r="AR400" s="35"/>
      <c r="AS400" s="36"/>
      <c r="AT400" s="35"/>
    </row>
    <row r="401"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6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5"/>
      <c r="AO401" s="35"/>
      <c r="AP401" s="35"/>
      <c r="AQ401" s="35"/>
      <c r="AR401" s="35"/>
      <c r="AS401" s="36"/>
      <c r="AT401" s="35"/>
    </row>
    <row r="402"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6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5"/>
      <c r="AO402" s="35"/>
      <c r="AP402" s="35"/>
      <c r="AQ402" s="35"/>
      <c r="AR402" s="35"/>
      <c r="AS402" s="36"/>
      <c r="AT402" s="35"/>
    </row>
    <row r="403"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6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5"/>
      <c r="AO403" s="35"/>
      <c r="AP403" s="35"/>
      <c r="AQ403" s="35"/>
      <c r="AR403" s="35"/>
      <c r="AS403" s="36"/>
      <c r="AT403" s="35"/>
    </row>
    <row r="404"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6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5"/>
      <c r="AO404" s="35"/>
      <c r="AP404" s="35"/>
      <c r="AQ404" s="35"/>
      <c r="AR404" s="35"/>
      <c r="AS404" s="36"/>
      <c r="AT404" s="35"/>
    </row>
    <row r="405"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6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5"/>
      <c r="AO405" s="35"/>
      <c r="AP405" s="35"/>
      <c r="AQ405" s="35"/>
      <c r="AR405" s="35"/>
      <c r="AS405" s="36"/>
      <c r="AT405" s="35"/>
    </row>
    <row r="406"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6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5"/>
      <c r="AO406" s="35"/>
      <c r="AP406" s="35"/>
      <c r="AQ406" s="35"/>
      <c r="AR406" s="35"/>
      <c r="AS406" s="36"/>
      <c r="AT406" s="35"/>
    </row>
    <row r="407"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6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5"/>
      <c r="AO407" s="35"/>
      <c r="AP407" s="35"/>
      <c r="AQ407" s="35"/>
      <c r="AR407" s="35"/>
      <c r="AS407" s="36"/>
      <c r="AT407" s="35"/>
    </row>
    <row r="408"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6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5"/>
      <c r="AO408" s="35"/>
      <c r="AP408" s="35"/>
      <c r="AQ408" s="35"/>
      <c r="AR408" s="35"/>
      <c r="AS408" s="36"/>
      <c r="AT408" s="35"/>
    </row>
    <row r="409"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6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5"/>
      <c r="AO409" s="35"/>
      <c r="AP409" s="35"/>
      <c r="AQ409" s="35"/>
      <c r="AR409" s="35"/>
      <c r="AS409" s="36"/>
      <c r="AT409" s="35"/>
    </row>
    <row r="410"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6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5"/>
      <c r="AO410" s="35"/>
      <c r="AP410" s="35"/>
      <c r="AQ410" s="35"/>
      <c r="AR410" s="35"/>
      <c r="AS410" s="36"/>
      <c r="AT410" s="35"/>
    </row>
    <row r="411"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6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5"/>
      <c r="AO411" s="35"/>
      <c r="AP411" s="35"/>
      <c r="AQ411" s="35"/>
      <c r="AR411" s="35"/>
      <c r="AS411" s="36"/>
      <c r="AT411" s="35"/>
    </row>
    <row r="412"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6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5"/>
      <c r="AO412" s="35"/>
      <c r="AP412" s="35"/>
      <c r="AQ412" s="35"/>
      <c r="AR412" s="35"/>
      <c r="AS412" s="36"/>
      <c r="AT412" s="35"/>
    </row>
    <row r="413"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6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5"/>
      <c r="AO413" s="35"/>
      <c r="AP413" s="35"/>
      <c r="AQ413" s="35"/>
      <c r="AR413" s="35"/>
      <c r="AS413" s="36"/>
      <c r="AT413" s="35"/>
    </row>
    <row r="414"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6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5"/>
      <c r="AO414" s="35"/>
      <c r="AP414" s="35"/>
      <c r="AQ414" s="35"/>
      <c r="AR414" s="35"/>
      <c r="AS414" s="36"/>
      <c r="AT414" s="35"/>
    </row>
    <row r="415"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6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5"/>
      <c r="AO415" s="35"/>
      <c r="AP415" s="35"/>
      <c r="AQ415" s="35"/>
      <c r="AR415" s="35"/>
      <c r="AS415" s="36"/>
      <c r="AT415" s="35"/>
    </row>
    <row r="416"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6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5"/>
      <c r="AO416" s="35"/>
      <c r="AP416" s="35"/>
      <c r="AQ416" s="35"/>
      <c r="AR416" s="35"/>
      <c r="AS416" s="36"/>
      <c r="AT416" s="35"/>
    </row>
    <row r="417"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6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5"/>
      <c r="AO417" s="35"/>
      <c r="AP417" s="35"/>
      <c r="AQ417" s="35"/>
      <c r="AR417" s="35"/>
      <c r="AS417" s="36"/>
      <c r="AT417" s="35"/>
    </row>
    <row r="418"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6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5"/>
      <c r="AO418" s="35"/>
      <c r="AP418" s="35"/>
      <c r="AQ418" s="35"/>
      <c r="AR418" s="35"/>
      <c r="AS418" s="36"/>
      <c r="AT418" s="35"/>
    </row>
    <row r="419"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6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5"/>
      <c r="AO419" s="35"/>
      <c r="AP419" s="35"/>
      <c r="AQ419" s="35"/>
      <c r="AR419" s="35"/>
      <c r="AS419" s="36"/>
      <c r="AT419" s="35"/>
    </row>
    <row r="420"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6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6"/>
      <c r="AT420" s="35"/>
    </row>
    <row r="421"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6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5"/>
      <c r="AO421" s="35"/>
      <c r="AP421" s="35"/>
      <c r="AQ421" s="35"/>
      <c r="AR421" s="35"/>
      <c r="AS421" s="36"/>
      <c r="AT421" s="35"/>
    </row>
    <row r="422"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6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5"/>
      <c r="AO422" s="35"/>
      <c r="AP422" s="35"/>
      <c r="AQ422" s="35"/>
      <c r="AR422" s="35"/>
      <c r="AS422" s="36"/>
      <c r="AT422" s="35"/>
    </row>
    <row r="423"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6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5"/>
      <c r="AO423" s="35"/>
      <c r="AP423" s="35"/>
      <c r="AQ423" s="35"/>
      <c r="AR423" s="35"/>
      <c r="AS423" s="36"/>
      <c r="AT423" s="35"/>
    </row>
    <row r="424"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6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5"/>
      <c r="AO424" s="35"/>
      <c r="AP424" s="35"/>
      <c r="AQ424" s="35"/>
      <c r="AR424" s="35"/>
      <c r="AS424" s="36"/>
      <c r="AT424" s="35"/>
    </row>
    <row r="425"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6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5"/>
      <c r="AO425" s="35"/>
      <c r="AP425" s="35"/>
      <c r="AQ425" s="35"/>
      <c r="AR425" s="35"/>
      <c r="AS425" s="36"/>
      <c r="AT425" s="35"/>
    </row>
    <row r="426"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6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5"/>
      <c r="AO426" s="35"/>
      <c r="AP426" s="35"/>
      <c r="AQ426" s="35"/>
      <c r="AR426" s="35"/>
      <c r="AS426" s="36"/>
      <c r="AT426" s="35"/>
    </row>
    <row r="427"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6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5"/>
      <c r="AO427" s="35"/>
      <c r="AP427" s="35"/>
      <c r="AQ427" s="35"/>
      <c r="AR427" s="35"/>
      <c r="AS427" s="36"/>
      <c r="AT427" s="35"/>
    </row>
    <row r="428"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6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5"/>
      <c r="AO428" s="35"/>
      <c r="AP428" s="35"/>
      <c r="AQ428" s="35"/>
      <c r="AR428" s="35"/>
      <c r="AS428" s="36"/>
      <c r="AT428" s="35"/>
    </row>
    <row r="429"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6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5"/>
      <c r="AO429" s="35"/>
      <c r="AP429" s="35"/>
      <c r="AQ429" s="35"/>
      <c r="AR429" s="35"/>
      <c r="AS429" s="36"/>
      <c r="AT429" s="35"/>
    </row>
    <row r="430"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6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5"/>
      <c r="AO430" s="35"/>
      <c r="AP430" s="35"/>
      <c r="AQ430" s="35"/>
      <c r="AR430" s="35"/>
      <c r="AS430" s="36"/>
      <c r="AT430" s="35"/>
    </row>
    <row r="431"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6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5"/>
      <c r="AO431" s="35"/>
      <c r="AP431" s="35"/>
      <c r="AQ431" s="35"/>
      <c r="AR431" s="35"/>
      <c r="AS431" s="36"/>
      <c r="AT431" s="35"/>
    </row>
    <row r="432"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6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5"/>
      <c r="AO432" s="35"/>
      <c r="AP432" s="35"/>
      <c r="AQ432" s="35"/>
      <c r="AR432" s="35"/>
      <c r="AS432" s="36"/>
      <c r="AT432" s="35"/>
    </row>
    <row r="433"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6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5"/>
      <c r="AO433" s="35"/>
      <c r="AP433" s="35"/>
      <c r="AQ433" s="35"/>
      <c r="AR433" s="35"/>
      <c r="AS433" s="36"/>
      <c r="AT433" s="35"/>
    </row>
    <row r="434"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6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5"/>
      <c r="AO434" s="35"/>
      <c r="AP434" s="35"/>
      <c r="AQ434" s="35"/>
      <c r="AR434" s="35"/>
      <c r="AS434" s="36"/>
      <c r="AT434" s="35"/>
    </row>
    <row r="435"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6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5"/>
      <c r="AO435" s="35"/>
      <c r="AP435" s="35"/>
      <c r="AQ435" s="35"/>
      <c r="AR435" s="35"/>
      <c r="AS435" s="36"/>
      <c r="AT435" s="35"/>
    </row>
    <row r="436"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6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5"/>
      <c r="AO436" s="35"/>
      <c r="AP436" s="35"/>
      <c r="AQ436" s="35"/>
      <c r="AR436" s="35"/>
      <c r="AS436" s="36"/>
      <c r="AT436" s="35"/>
    </row>
    <row r="437"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6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5"/>
      <c r="AO437" s="35"/>
      <c r="AP437" s="35"/>
      <c r="AQ437" s="35"/>
      <c r="AR437" s="35"/>
      <c r="AS437" s="36"/>
      <c r="AT437" s="35"/>
    </row>
    <row r="438"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6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5"/>
      <c r="AO438" s="35"/>
      <c r="AP438" s="35"/>
      <c r="AQ438" s="35"/>
      <c r="AR438" s="35"/>
      <c r="AS438" s="36"/>
      <c r="AT438" s="35"/>
    </row>
    <row r="439"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6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5"/>
      <c r="AO439" s="35"/>
      <c r="AP439" s="35"/>
      <c r="AQ439" s="35"/>
      <c r="AR439" s="35"/>
      <c r="AS439" s="36"/>
      <c r="AT439" s="35"/>
    </row>
    <row r="440"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6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5"/>
      <c r="AO440" s="35"/>
      <c r="AP440" s="35"/>
      <c r="AQ440" s="35"/>
      <c r="AR440" s="35"/>
      <c r="AS440" s="36"/>
      <c r="AT440" s="35"/>
    </row>
    <row r="441"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6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5"/>
      <c r="AO441" s="35"/>
      <c r="AP441" s="35"/>
      <c r="AQ441" s="35"/>
      <c r="AR441" s="35"/>
      <c r="AS441" s="36"/>
      <c r="AT441" s="35"/>
    </row>
    <row r="442"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6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5"/>
      <c r="AO442" s="35"/>
      <c r="AP442" s="35"/>
      <c r="AQ442" s="35"/>
      <c r="AR442" s="35"/>
      <c r="AS442" s="36"/>
      <c r="AT442" s="35"/>
    </row>
    <row r="443"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6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5"/>
      <c r="AO443" s="35"/>
      <c r="AP443" s="35"/>
      <c r="AQ443" s="35"/>
      <c r="AR443" s="35"/>
      <c r="AS443" s="36"/>
      <c r="AT443" s="35"/>
    </row>
    <row r="444"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6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5"/>
      <c r="AO444" s="35"/>
      <c r="AP444" s="35"/>
      <c r="AQ444" s="35"/>
      <c r="AR444" s="35"/>
      <c r="AS444" s="36"/>
      <c r="AT444" s="35"/>
    </row>
    <row r="445"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6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5"/>
      <c r="AO445" s="35"/>
      <c r="AP445" s="35"/>
      <c r="AQ445" s="35"/>
      <c r="AR445" s="35"/>
      <c r="AS445" s="36"/>
      <c r="AT445" s="35"/>
    </row>
    <row r="446"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6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5"/>
      <c r="AO446" s="35"/>
      <c r="AP446" s="35"/>
      <c r="AQ446" s="35"/>
      <c r="AR446" s="35"/>
      <c r="AS446" s="36"/>
      <c r="AT446" s="35"/>
    </row>
    <row r="447"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6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5"/>
      <c r="AO447" s="35"/>
      <c r="AP447" s="35"/>
      <c r="AQ447" s="35"/>
      <c r="AR447" s="35"/>
      <c r="AS447" s="36"/>
      <c r="AT447" s="35"/>
    </row>
    <row r="448"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6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5"/>
      <c r="AO448" s="35"/>
      <c r="AP448" s="35"/>
      <c r="AQ448" s="35"/>
      <c r="AR448" s="35"/>
      <c r="AS448" s="36"/>
      <c r="AT448" s="35"/>
    </row>
    <row r="449"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6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5"/>
      <c r="AO449" s="35"/>
      <c r="AP449" s="35"/>
      <c r="AQ449" s="35"/>
      <c r="AR449" s="35"/>
      <c r="AS449" s="36"/>
      <c r="AT449" s="35"/>
    </row>
    <row r="450"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6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5"/>
      <c r="AO450" s="35"/>
      <c r="AP450" s="35"/>
      <c r="AQ450" s="35"/>
      <c r="AR450" s="35"/>
      <c r="AS450" s="36"/>
      <c r="AT450" s="35"/>
    </row>
    <row r="451"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6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5"/>
      <c r="AO451" s="35"/>
      <c r="AP451" s="35"/>
      <c r="AQ451" s="35"/>
      <c r="AR451" s="35"/>
      <c r="AS451" s="36"/>
      <c r="AT451" s="35"/>
    </row>
    <row r="452"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6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5"/>
      <c r="AO452" s="35"/>
      <c r="AP452" s="35"/>
      <c r="AQ452" s="35"/>
      <c r="AR452" s="35"/>
      <c r="AS452" s="36"/>
      <c r="AT452" s="35"/>
    </row>
    <row r="453"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6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5"/>
      <c r="AO453" s="35"/>
      <c r="AP453" s="35"/>
      <c r="AQ453" s="35"/>
      <c r="AR453" s="35"/>
      <c r="AS453" s="36"/>
      <c r="AT453" s="35"/>
    </row>
    <row r="454"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6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6"/>
      <c r="AT454" s="35"/>
    </row>
    <row r="455"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6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6"/>
      <c r="AT455" s="35"/>
    </row>
    <row r="456"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6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5"/>
      <c r="AO456" s="35"/>
      <c r="AP456" s="35"/>
      <c r="AQ456" s="35"/>
      <c r="AR456" s="35"/>
      <c r="AS456" s="36"/>
      <c r="AT456" s="35"/>
    </row>
    <row r="457"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6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5"/>
      <c r="AO457" s="35"/>
      <c r="AP457" s="35"/>
      <c r="AQ457" s="35"/>
      <c r="AR457" s="35"/>
      <c r="AS457" s="36"/>
      <c r="AT457" s="35"/>
    </row>
    <row r="458"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6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5"/>
      <c r="AO458" s="35"/>
      <c r="AP458" s="35"/>
      <c r="AQ458" s="35"/>
      <c r="AR458" s="35"/>
      <c r="AS458" s="36"/>
      <c r="AT458" s="35"/>
    </row>
    <row r="459"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6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5"/>
      <c r="AO459" s="35"/>
      <c r="AP459" s="35"/>
      <c r="AQ459" s="35"/>
      <c r="AR459" s="35"/>
      <c r="AS459" s="36"/>
      <c r="AT459" s="35"/>
    </row>
    <row r="460"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6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5"/>
      <c r="AO460" s="35"/>
      <c r="AP460" s="35"/>
      <c r="AQ460" s="35"/>
      <c r="AR460" s="35"/>
      <c r="AS460" s="36"/>
      <c r="AT460" s="35"/>
    </row>
    <row r="461"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6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5"/>
      <c r="AO461" s="35"/>
      <c r="AP461" s="35"/>
      <c r="AQ461" s="35"/>
      <c r="AR461" s="35"/>
      <c r="AS461" s="36"/>
      <c r="AT461" s="35"/>
    </row>
    <row r="462"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6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5"/>
      <c r="AO462" s="35"/>
      <c r="AP462" s="35"/>
      <c r="AQ462" s="35"/>
      <c r="AR462" s="35"/>
      <c r="AS462" s="36"/>
      <c r="AT462" s="35"/>
    </row>
    <row r="463"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6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5"/>
      <c r="AO463" s="35"/>
      <c r="AP463" s="35"/>
      <c r="AQ463" s="35"/>
      <c r="AR463" s="35"/>
      <c r="AS463" s="36"/>
      <c r="AT463" s="35"/>
    </row>
    <row r="464"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6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5"/>
      <c r="AO464" s="35"/>
      <c r="AP464" s="35"/>
      <c r="AQ464" s="35"/>
      <c r="AR464" s="35"/>
      <c r="AS464" s="36"/>
      <c r="AT464" s="35"/>
    </row>
    <row r="465"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6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5"/>
      <c r="AO465" s="35"/>
      <c r="AP465" s="35"/>
      <c r="AQ465" s="35"/>
      <c r="AR465" s="35"/>
      <c r="AS465" s="36"/>
      <c r="AT465" s="35"/>
    </row>
    <row r="466"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6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6"/>
      <c r="AT466" s="35"/>
    </row>
    <row r="467"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6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6"/>
      <c r="AT467" s="35"/>
    </row>
    <row r="468"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6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5"/>
      <c r="AO468" s="35"/>
      <c r="AP468" s="35"/>
      <c r="AQ468" s="35"/>
      <c r="AR468" s="35"/>
      <c r="AS468" s="36"/>
      <c r="AT468" s="35"/>
    </row>
    <row r="469"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6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5"/>
      <c r="AO469" s="35"/>
      <c r="AP469" s="35"/>
      <c r="AQ469" s="35"/>
      <c r="AR469" s="35"/>
      <c r="AS469" s="36"/>
      <c r="AT469" s="35"/>
    </row>
    <row r="470"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6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5"/>
      <c r="AO470" s="35"/>
      <c r="AP470" s="35"/>
      <c r="AQ470" s="35"/>
      <c r="AR470" s="35"/>
      <c r="AS470" s="36"/>
      <c r="AT470" s="35"/>
    </row>
    <row r="471"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6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5"/>
      <c r="AO471" s="35"/>
      <c r="AP471" s="35"/>
      <c r="AQ471" s="35"/>
      <c r="AR471" s="35"/>
      <c r="AS471" s="36"/>
      <c r="AT471" s="35"/>
    </row>
    <row r="472"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6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5"/>
      <c r="AO472" s="35"/>
      <c r="AP472" s="35"/>
      <c r="AQ472" s="35"/>
      <c r="AR472" s="35"/>
      <c r="AS472" s="36"/>
      <c r="AT472" s="35"/>
    </row>
    <row r="473"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6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5"/>
      <c r="AO473" s="35"/>
      <c r="AP473" s="35"/>
      <c r="AQ473" s="35"/>
      <c r="AR473" s="35"/>
      <c r="AS473" s="36"/>
      <c r="AT473" s="35"/>
    </row>
    <row r="474"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6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5"/>
      <c r="AO474" s="35"/>
      <c r="AP474" s="35"/>
      <c r="AQ474" s="35"/>
      <c r="AR474" s="35"/>
      <c r="AS474" s="36"/>
      <c r="AT474" s="35"/>
    </row>
    <row r="475"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6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5"/>
      <c r="AO475" s="35"/>
      <c r="AP475" s="35"/>
      <c r="AQ475" s="35"/>
      <c r="AR475" s="35"/>
      <c r="AS475" s="36"/>
      <c r="AT475" s="35"/>
    </row>
    <row r="476"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6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5"/>
      <c r="AO476" s="35"/>
      <c r="AP476" s="35"/>
      <c r="AQ476" s="35"/>
      <c r="AR476" s="35"/>
      <c r="AS476" s="36"/>
      <c r="AT476" s="35"/>
    </row>
    <row r="477"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6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5"/>
      <c r="AO477" s="35"/>
      <c r="AP477" s="35"/>
      <c r="AQ477" s="35"/>
      <c r="AR477" s="35"/>
      <c r="AS477" s="36"/>
      <c r="AT477" s="35"/>
    </row>
    <row r="478"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6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5"/>
      <c r="AO478" s="35"/>
      <c r="AP478" s="35"/>
      <c r="AQ478" s="35"/>
      <c r="AR478" s="35"/>
      <c r="AS478" s="36"/>
      <c r="AT478" s="35"/>
    </row>
    <row r="479"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6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5"/>
      <c r="AO479" s="35"/>
      <c r="AP479" s="35"/>
      <c r="AQ479" s="35"/>
      <c r="AR479" s="35"/>
      <c r="AS479" s="36"/>
      <c r="AT479" s="35"/>
    </row>
    <row r="480"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6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5"/>
      <c r="AO480" s="35"/>
      <c r="AP480" s="35"/>
      <c r="AQ480" s="35"/>
      <c r="AR480" s="35"/>
      <c r="AS480" s="36"/>
      <c r="AT480" s="35"/>
    </row>
    <row r="481"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6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5"/>
      <c r="AO481" s="35"/>
      <c r="AP481" s="35"/>
      <c r="AQ481" s="35"/>
      <c r="AR481" s="35"/>
      <c r="AS481" s="36"/>
      <c r="AT481" s="35"/>
    </row>
    <row r="482"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6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5"/>
      <c r="AO482" s="35"/>
      <c r="AP482" s="35"/>
      <c r="AQ482" s="35"/>
      <c r="AR482" s="35"/>
      <c r="AS482" s="36"/>
      <c r="AT482" s="35"/>
    </row>
    <row r="483"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6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5"/>
      <c r="AO483" s="35"/>
      <c r="AP483" s="35"/>
      <c r="AQ483" s="35"/>
      <c r="AR483" s="35"/>
      <c r="AS483" s="36"/>
      <c r="AT483" s="35"/>
    </row>
    <row r="484"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6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6"/>
      <c r="AT484" s="35"/>
    </row>
    <row r="485"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6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5"/>
      <c r="AO485" s="35"/>
      <c r="AP485" s="35"/>
      <c r="AQ485" s="35"/>
      <c r="AR485" s="35"/>
      <c r="AS485" s="36"/>
      <c r="AT485" s="35"/>
    </row>
    <row r="486"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6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5"/>
      <c r="AO486" s="35"/>
      <c r="AP486" s="35"/>
      <c r="AQ486" s="35"/>
      <c r="AR486" s="35"/>
      <c r="AS486" s="36"/>
      <c r="AT486" s="35"/>
    </row>
    <row r="487"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6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5"/>
      <c r="AO487" s="35"/>
      <c r="AP487" s="35"/>
      <c r="AQ487" s="35"/>
      <c r="AR487" s="35"/>
      <c r="AS487" s="36"/>
      <c r="AT487" s="35"/>
    </row>
    <row r="488"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6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5"/>
      <c r="AO488" s="35"/>
      <c r="AP488" s="35"/>
      <c r="AQ488" s="35"/>
      <c r="AR488" s="35"/>
      <c r="AS488" s="36"/>
      <c r="AT488" s="35"/>
    </row>
    <row r="489"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6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5"/>
      <c r="AO489" s="35"/>
      <c r="AP489" s="35"/>
      <c r="AQ489" s="35"/>
      <c r="AR489" s="35"/>
      <c r="AS489" s="36"/>
      <c r="AT489" s="35"/>
    </row>
    <row r="490"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6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5"/>
      <c r="AO490" s="35"/>
      <c r="AP490" s="35"/>
      <c r="AQ490" s="35"/>
      <c r="AR490" s="35"/>
      <c r="AS490" s="36"/>
      <c r="AT490" s="35"/>
    </row>
    <row r="491"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6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5"/>
      <c r="AO491" s="35"/>
      <c r="AP491" s="35"/>
      <c r="AQ491" s="35"/>
      <c r="AR491" s="35"/>
      <c r="AS491" s="36"/>
      <c r="AT491" s="35"/>
    </row>
    <row r="492"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6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5"/>
      <c r="AO492" s="35"/>
      <c r="AP492" s="35"/>
      <c r="AQ492" s="35"/>
      <c r="AR492" s="35"/>
      <c r="AS492" s="36"/>
      <c r="AT492" s="35"/>
    </row>
    <row r="493"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6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6"/>
      <c r="AT493" s="35"/>
    </row>
    <row r="494"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6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5"/>
      <c r="AO494" s="35"/>
      <c r="AP494" s="35"/>
      <c r="AQ494" s="35"/>
      <c r="AR494" s="35"/>
      <c r="AS494" s="36"/>
      <c r="AT494" s="35"/>
    </row>
    <row r="495"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6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5"/>
      <c r="AO495" s="35"/>
      <c r="AP495" s="35"/>
      <c r="AQ495" s="35"/>
      <c r="AR495" s="35"/>
      <c r="AS495" s="36"/>
      <c r="AT495" s="35"/>
    </row>
    <row r="496"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6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5"/>
      <c r="AO496" s="35"/>
      <c r="AP496" s="35"/>
      <c r="AQ496" s="35"/>
      <c r="AR496" s="35"/>
      <c r="AS496" s="36"/>
      <c r="AT496" s="35"/>
    </row>
    <row r="497"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6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5"/>
      <c r="AO497" s="35"/>
      <c r="AP497" s="35"/>
      <c r="AQ497" s="35"/>
      <c r="AR497" s="35"/>
      <c r="AS497" s="36"/>
      <c r="AT497" s="35"/>
    </row>
    <row r="498"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6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5"/>
      <c r="AO498" s="35"/>
      <c r="AP498" s="35"/>
      <c r="AQ498" s="35"/>
      <c r="AR498" s="35"/>
      <c r="AS498" s="36"/>
      <c r="AT498" s="35"/>
    </row>
    <row r="499"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6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5"/>
      <c r="AO499" s="35"/>
      <c r="AP499" s="35"/>
      <c r="AQ499" s="35"/>
      <c r="AR499" s="35"/>
      <c r="AS499" s="36"/>
      <c r="AT499" s="35"/>
    </row>
    <row r="500"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6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5"/>
      <c r="AO500" s="35"/>
      <c r="AP500" s="35"/>
      <c r="AQ500" s="35"/>
      <c r="AR500" s="35"/>
      <c r="AS500" s="36"/>
      <c r="AT500" s="35"/>
    </row>
    <row r="501"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6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5"/>
      <c r="AO501" s="35"/>
      <c r="AP501" s="35"/>
      <c r="AQ501" s="35"/>
      <c r="AR501" s="35"/>
      <c r="AS501" s="36"/>
      <c r="AT501" s="35"/>
    </row>
    <row r="502"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6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5"/>
      <c r="AO502" s="35"/>
      <c r="AP502" s="35"/>
      <c r="AQ502" s="35"/>
      <c r="AR502" s="35"/>
      <c r="AS502" s="36"/>
      <c r="AT502" s="35"/>
    </row>
    <row r="503"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6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5"/>
      <c r="AO503" s="35"/>
      <c r="AP503" s="35"/>
      <c r="AQ503" s="35"/>
      <c r="AR503" s="35"/>
      <c r="AS503" s="36"/>
      <c r="AT503" s="35"/>
    </row>
    <row r="504"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6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5"/>
      <c r="AO504" s="35"/>
      <c r="AP504" s="35"/>
      <c r="AQ504" s="35"/>
      <c r="AR504" s="35"/>
      <c r="AS504" s="36"/>
      <c r="AT504" s="35"/>
    </row>
    <row r="505"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6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5"/>
      <c r="AO505" s="35"/>
      <c r="AP505" s="35"/>
      <c r="AQ505" s="35"/>
      <c r="AR505" s="35"/>
      <c r="AS505" s="36"/>
      <c r="AT505" s="35"/>
    </row>
    <row r="506"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6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5"/>
      <c r="AO506" s="35"/>
      <c r="AP506" s="35"/>
      <c r="AQ506" s="35"/>
      <c r="AR506" s="35"/>
      <c r="AS506" s="36"/>
      <c r="AT506" s="35"/>
    </row>
    <row r="507"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6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5"/>
      <c r="AO507" s="35"/>
      <c r="AP507" s="35"/>
      <c r="AQ507" s="35"/>
      <c r="AR507" s="35"/>
      <c r="AS507" s="36"/>
      <c r="AT507" s="35"/>
    </row>
    <row r="508"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6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5"/>
      <c r="AO508" s="35"/>
      <c r="AP508" s="35"/>
      <c r="AQ508" s="35"/>
      <c r="AR508" s="35"/>
      <c r="AS508" s="36"/>
      <c r="AT508" s="35"/>
    </row>
    <row r="509"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6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5"/>
      <c r="AO509" s="35"/>
      <c r="AP509" s="35"/>
      <c r="AQ509" s="35"/>
      <c r="AR509" s="35"/>
      <c r="AS509" s="36"/>
      <c r="AT509" s="35"/>
    </row>
    <row r="510"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6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5"/>
      <c r="AO510" s="35"/>
      <c r="AP510" s="35"/>
      <c r="AQ510" s="35"/>
      <c r="AR510" s="35"/>
      <c r="AS510" s="36"/>
      <c r="AT510" s="35"/>
    </row>
    <row r="511"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6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5"/>
      <c r="AO511" s="35"/>
      <c r="AP511" s="35"/>
      <c r="AQ511" s="35"/>
      <c r="AR511" s="35"/>
      <c r="AS511" s="36"/>
      <c r="AT511" s="35"/>
    </row>
    <row r="512"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6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5"/>
      <c r="AO512" s="35"/>
      <c r="AP512" s="35"/>
      <c r="AQ512" s="35"/>
      <c r="AR512" s="35"/>
      <c r="AS512" s="36"/>
      <c r="AT512" s="35"/>
    </row>
    <row r="513"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6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5"/>
      <c r="AO513" s="35"/>
      <c r="AP513" s="35"/>
      <c r="AQ513" s="35"/>
      <c r="AR513" s="35"/>
      <c r="AS513" s="36"/>
      <c r="AT513" s="35"/>
    </row>
    <row r="514"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6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5"/>
      <c r="AO514" s="35"/>
      <c r="AP514" s="35"/>
      <c r="AQ514" s="35"/>
      <c r="AR514" s="35"/>
      <c r="AS514" s="36"/>
      <c r="AT514" s="35"/>
    </row>
    <row r="515"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6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5"/>
      <c r="AO515" s="35"/>
      <c r="AP515" s="35"/>
      <c r="AQ515" s="35"/>
      <c r="AR515" s="35"/>
      <c r="AS515" s="36"/>
      <c r="AT515" s="35"/>
    </row>
    <row r="516"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6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5"/>
      <c r="AO516" s="35"/>
      <c r="AP516" s="35"/>
      <c r="AQ516" s="35"/>
      <c r="AR516" s="35"/>
      <c r="AS516" s="36"/>
      <c r="AT516" s="35"/>
    </row>
    <row r="517"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6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5"/>
      <c r="AO517" s="35"/>
      <c r="AP517" s="35"/>
      <c r="AQ517" s="35"/>
      <c r="AR517" s="35"/>
      <c r="AS517" s="36"/>
      <c r="AT517" s="35"/>
    </row>
    <row r="518"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6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5"/>
      <c r="AO518" s="35"/>
      <c r="AP518" s="35"/>
      <c r="AQ518" s="35"/>
      <c r="AR518" s="35"/>
      <c r="AS518" s="36"/>
      <c r="AT518" s="35"/>
    </row>
    <row r="519"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6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6"/>
      <c r="AT519" s="35"/>
    </row>
    <row r="520"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6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/>
      <c r="AO520" s="35"/>
      <c r="AP520" s="35"/>
      <c r="AQ520" s="35"/>
      <c r="AR520" s="35"/>
      <c r="AS520" s="36"/>
      <c r="AT520" s="35"/>
    </row>
    <row r="521"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6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5"/>
      <c r="AO521" s="35"/>
      <c r="AP521" s="35"/>
      <c r="AQ521" s="35"/>
      <c r="AR521" s="35"/>
      <c r="AS521" s="36"/>
      <c r="AT521" s="35"/>
    </row>
    <row r="522"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6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5"/>
      <c r="AO522" s="35"/>
      <c r="AP522" s="35"/>
      <c r="AQ522" s="35"/>
      <c r="AR522" s="35"/>
      <c r="AS522" s="36"/>
      <c r="AT522" s="35"/>
    </row>
    <row r="523"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6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5"/>
      <c r="AO523" s="35"/>
      <c r="AP523" s="35"/>
      <c r="AQ523" s="35"/>
      <c r="AR523" s="35"/>
      <c r="AS523" s="36"/>
      <c r="AT523" s="35"/>
    </row>
    <row r="524"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6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5"/>
      <c r="AO524" s="35"/>
      <c r="AP524" s="35"/>
      <c r="AQ524" s="35"/>
      <c r="AR524" s="35"/>
      <c r="AS524" s="36"/>
      <c r="AT524" s="35"/>
    </row>
    <row r="525"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6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5"/>
      <c r="AO525" s="35"/>
      <c r="AP525" s="35"/>
      <c r="AQ525" s="35"/>
      <c r="AR525" s="35"/>
      <c r="AS525" s="36"/>
      <c r="AT525" s="35"/>
    </row>
    <row r="526"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6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5"/>
      <c r="AO526" s="35"/>
      <c r="AP526" s="35"/>
      <c r="AQ526" s="35"/>
      <c r="AR526" s="35"/>
      <c r="AS526" s="36"/>
      <c r="AT526" s="35"/>
    </row>
    <row r="527"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6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5"/>
      <c r="AO527" s="35"/>
      <c r="AP527" s="35"/>
      <c r="AQ527" s="35"/>
      <c r="AR527" s="35"/>
      <c r="AS527" s="36"/>
      <c r="AT527" s="35"/>
    </row>
    <row r="528"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6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5"/>
      <c r="AO528" s="35"/>
      <c r="AP528" s="35"/>
      <c r="AQ528" s="35"/>
      <c r="AR528" s="35"/>
      <c r="AS528" s="36"/>
      <c r="AT528" s="35"/>
    </row>
    <row r="529"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6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5"/>
      <c r="AO529" s="35"/>
      <c r="AP529" s="35"/>
      <c r="AQ529" s="35"/>
      <c r="AR529" s="35"/>
      <c r="AS529" s="36"/>
      <c r="AT529" s="35"/>
    </row>
    <row r="530"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6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6"/>
      <c r="AT530" s="35"/>
    </row>
    <row r="531"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6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6"/>
      <c r="AT531" s="35"/>
    </row>
    <row r="532"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6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5"/>
      <c r="AO532" s="35"/>
      <c r="AP532" s="35"/>
      <c r="AQ532" s="35"/>
      <c r="AR532" s="35"/>
      <c r="AS532" s="36"/>
      <c r="AT532" s="35"/>
    </row>
    <row r="533"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6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5"/>
      <c r="AO533" s="35"/>
      <c r="AP533" s="35"/>
      <c r="AQ533" s="35"/>
      <c r="AR533" s="35"/>
      <c r="AS533" s="36"/>
      <c r="AT533" s="35"/>
    </row>
    <row r="534"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6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5"/>
      <c r="AO534" s="35"/>
      <c r="AP534" s="35"/>
      <c r="AQ534" s="35"/>
      <c r="AR534" s="35"/>
      <c r="AS534" s="36"/>
      <c r="AT534" s="35"/>
    </row>
    <row r="535"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6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5"/>
      <c r="AO535" s="35"/>
      <c r="AP535" s="35"/>
      <c r="AQ535" s="35"/>
      <c r="AR535" s="35"/>
      <c r="AS535" s="36"/>
      <c r="AT535" s="35"/>
    </row>
    <row r="536"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6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5"/>
      <c r="AO536" s="35"/>
      <c r="AP536" s="35"/>
      <c r="AQ536" s="35"/>
      <c r="AR536" s="35"/>
      <c r="AS536" s="36"/>
      <c r="AT536" s="35"/>
    </row>
    <row r="537"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6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5"/>
      <c r="AO537" s="35"/>
      <c r="AP537" s="35"/>
      <c r="AQ537" s="35"/>
      <c r="AR537" s="35"/>
      <c r="AS537" s="36"/>
      <c r="AT537" s="35"/>
    </row>
    <row r="538"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6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5"/>
      <c r="AO538" s="35"/>
      <c r="AP538" s="35"/>
      <c r="AQ538" s="35"/>
      <c r="AR538" s="35"/>
      <c r="AS538" s="36"/>
      <c r="AT538" s="35"/>
    </row>
    <row r="539"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6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5"/>
      <c r="AO539" s="35"/>
      <c r="AP539" s="35"/>
      <c r="AQ539" s="35"/>
      <c r="AR539" s="35"/>
      <c r="AS539" s="36"/>
      <c r="AT539" s="35"/>
    </row>
    <row r="540"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6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5"/>
      <c r="AO540" s="35"/>
      <c r="AP540" s="35"/>
      <c r="AQ540" s="35"/>
      <c r="AR540" s="35"/>
      <c r="AS540" s="36"/>
      <c r="AT540" s="35"/>
    </row>
    <row r="541"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6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5"/>
      <c r="AO541" s="35"/>
      <c r="AP541" s="35"/>
      <c r="AQ541" s="35"/>
      <c r="AR541" s="35"/>
      <c r="AS541" s="36"/>
      <c r="AT541" s="35"/>
    </row>
    <row r="542"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6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5"/>
      <c r="AO542" s="35"/>
      <c r="AP542" s="35"/>
      <c r="AQ542" s="35"/>
      <c r="AR542" s="35"/>
      <c r="AS542" s="36"/>
      <c r="AT542" s="35"/>
    </row>
    <row r="543"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6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5"/>
      <c r="AO543" s="35"/>
      <c r="AP543" s="35"/>
      <c r="AQ543" s="35"/>
      <c r="AR543" s="35"/>
      <c r="AS543" s="36"/>
      <c r="AT543" s="35"/>
    </row>
    <row r="544"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6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5"/>
      <c r="AO544" s="35"/>
      <c r="AP544" s="35"/>
      <c r="AQ544" s="35"/>
      <c r="AR544" s="35"/>
      <c r="AS544" s="36"/>
      <c r="AT544" s="35"/>
    </row>
    <row r="545"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6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5"/>
      <c r="AO545" s="35"/>
      <c r="AP545" s="35"/>
      <c r="AQ545" s="35"/>
      <c r="AR545" s="35"/>
      <c r="AS545" s="36"/>
      <c r="AT545" s="35"/>
    </row>
    <row r="546"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6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5"/>
      <c r="AO546" s="35"/>
      <c r="AP546" s="35"/>
      <c r="AQ546" s="35"/>
      <c r="AR546" s="35"/>
      <c r="AS546" s="36"/>
      <c r="AT546" s="35"/>
    </row>
    <row r="547"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6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5"/>
      <c r="AO547" s="35"/>
      <c r="AP547" s="35"/>
      <c r="AQ547" s="35"/>
      <c r="AR547" s="35"/>
      <c r="AS547" s="36"/>
      <c r="AT547" s="35"/>
    </row>
    <row r="548"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6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5"/>
      <c r="AO548" s="35"/>
      <c r="AP548" s="35"/>
      <c r="AQ548" s="35"/>
      <c r="AR548" s="35"/>
      <c r="AS548" s="36"/>
      <c r="AT548" s="35"/>
    </row>
    <row r="549"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6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5"/>
      <c r="AO549" s="35"/>
      <c r="AP549" s="35"/>
      <c r="AQ549" s="35"/>
      <c r="AR549" s="35"/>
      <c r="AS549" s="36"/>
      <c r="AT549" s="35"/>
    </row>
    <row r="550"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6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5"/>
      <c r="AO550" s="35"/>
      <c r="AP550" s="35"/>
      <c r="AQ550" s="35"/>
      <c r="AR550" s="35"/>
      <c r="AS550" s="36"/>
      <c r="AT550" s="35"/>
    </row>
    <row r="551"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6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5"/>
      <c r="AO551" s="35"/>
      <c r="AP551" s="35"/>
      <c r="AQ551" s="35"/>
      <c r="AR551" s="35"/>
      <c r="AS551" s="36"/>
      <c r="AT551" s="35"/>
    </row>
    <row r="552"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6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5"/>
      <c r="AO552" s="35"/>
      <c r="AP552" s="35"/>
      <c r="AQ552" s="35"/>
      <c r="AR552" s="35"/>
      <c r="AS552" s="36"/>
      <c r="AT552" s="35"/>
    </row>
    <row r="553"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6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5"/>
      <c r="AO553" s="35"/>
      <c r="AP553" s="35"/>
      <c r="AQ553" s="35"/>
      <c r="AR553" s="35"/>
      <c r="AS553" s="36"/>
      <c r="AT553" s="35"/>
    </row>
    <row r="554"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6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5"/>
      <c r="AO554" s="35"/>
      <c r="AP554" s="35"/>
      <c r="AQ554" s="35"/>
      <c r="AR554" s="35"/>
      <c r="AS554" s="36"/>
      <c r="AT554" s="35"/>
    </row>
    <row r="555"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6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5"/>
      <c r="AO555" s="35"/>
      <c r="AP555" s="35"/>
      <c r="AQ555" s="35"/>
      <c r="AR555" s="35"/>
      <c r="AS555" s="36"/>
      <c r="AT555" s="35"/>
    </row>
    <row r="556"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6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5"/>
      <c r="AO556" s="35"/>
      <c r="AP556" s="35"/>
      <c r="AQ556" s="35"/>
      <c r="AR556" s="35"/>
      <c r="AS556" s="36"/>
      <c r="AT556" s="35"/>
    </row>
    <row r="557"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6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5"/>
      <c r="AO557" s="35"/>
      <c r="AP557" s="35"/>
      <c r="AQ557" s="35"/>
      <c r="AR557" s="35"/>
      <c r="AS557" s="36"/>
      <c r="AT557" s="35"/>
    </row>
    <row r="558"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6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5"/>
      <c r="AO558" s="35"/>
      <c r="AP558" s="35"/>
      <c r="AQ558" s="35"/>
      <c r="AR558" s="35"/>
      <c r="AS558" s="36"/>
      <c r="AT558" s="35"/>
    </row>
    <row r="559"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6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5"/>
      <c r="AO559" s="35"/>
      <c r="AP559" s="35"/>
      <c r="AQ559" s="35"/>
      <c r="AR559" s="35"/>
      <c r="AS559" s="36"/>
      <c r="AT559" s="35"/>
    </row>
    <row r="560"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6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5"/>
      <c r="AO560" s="35"/>
      <c r="AP560" s="35"/>
      <c r="AQ560" s="35"/>
      <c r="AR560" s="35"/>
      <c r="AS560" s="36"/>
      <c r="AT560" s="35"/>
    </row>
    <row r="561"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6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5"/>
      <c r="AO561" s="35"/>
      <c r="AP561" s="35"/>
      <c r="AQ561" s="35"/>
      <c r="AR561" s="35"/>
      <c r="AS561" s="36"/>
      <c r="AT561" s="35"/>
    </row>
    <row r="562"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6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5"/>
      <c r="AO562" s="35"/>
      <c r="AP562" s="35"/>
      <c r="AQ562" s="35"/>
      <c r="AR562" s="35"/>
      <c r="AS562" s="36"/>
      <c r="AT562" s="35"/>
    </row>
    <row r="563"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6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5"/>
      <c r="AO563" s="35"/>
      <c r="AP563" s="35"/>
      <c r="AQ563" s="35"/>
      <c r="AR563" s="35"/>
      <c r="AS563" s="36"/>
      <c r="AT563" s="35"/>
    </row>
    <row r="564"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6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5"/>
      <c r="AO564" s="35"/>
      <c r="AP564" s="35"/>
      <c r="AQ564" s="35"/>
      <c r="AR564" s="35"/>
      <c r="AS564" s="36"/>
      <c r="AT564" s="35"/>
    </row>
    <row r="565"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6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5"/>
      <c r="AO565" s="35"/>
      <c r="AP565" s="35"/>
      <c r="AQ565" s="35"/>
      <c r="AR565" s="35"/>
      <c r="AS565" s="36"/>
      <c r="AT565" s="35"/>
    </row>
    <row r="566"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6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5"/>
      <c r="AO566" s="35"/>
      <c r="AP566" s="35"/>
      <c r="AQ566" s="35"/>
      <c r="AR566" s="35"/>
      <c r="AS566" s="36"/>
      <c r="AT566" s="35"/>
    </row>
    <row r="567"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6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5"/>
      <c r="AO567" s="35"/>
      <c r="AP567" s="35"/>
      <c r="AQ567" s="35"/>
      <c r="AR567" s="35"/>
      <c r="AS567" s="36"/>
      <c r="AT567" s="35"/>
    </row>
    <row r="568"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6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5"/>
      <c r="AO568" s="35"/>
      <c r="AP568" s="35"/>
      <c r="AQ568" s="35"/>
      <c r="AR568" s="35"/>
      <c r="AS568" s="36"/>
      <c r="AT568" s="35"/>
    </row>
    <row r="569"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6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5"/>
      <c r="AO569" s="35"/>
      <c r="AP569" s="35"/>
      <c r="AQ569" s="35"/>
      <c r="AR569" s="35"/>
      <c r="AS569" s="36"/>
      <c r="AT569" s="35"/>
    </row>
    <row r="570"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6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5"/>
      <c r="AO570" s="35"/>
      <c r="AP570" s="35"/>
      <c r="AQ570" s="35"/>
      <c r="AR570" s="35"/>
      <c r="AS570" s="36"/>
      <c r="AT570" s="35"/>
    </row>
    <row r="571"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6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5"/>
      <c r="AO571" s="35"/>
      <c r="AP571" s="35"/>
      <c r="AQ571" s="35"/>
      <c r="AR571" s="35"/>
      <c r="AS571" s="36"/>
      <c r="AT571" s="35"/>
    </row>
    <row r="572"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6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5"/>
      <c r="AO572" s="35"/>
      <c r="AP572" s="35"/>
      <c r="AQ572" s="35"/>
      <c r="AR572" s="35"/>
      <c r="AS572" s="36"/>
      <c r="AT572" s="35"/>
    </row>
    <row r="573"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6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5"/>
      <c r="AO573" s="35"/>
      <c r="AP573" s="35"/>
      <c r="AQ573" s="35"/>
      <c r="AR573" s="35"/>
      <c r="AS573" s="36"/>
      <c r="AT573" s="35"/>
    </row>
    <row r="574"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6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5"/>
      <c r="AO574" s="35"/>
      <c r="AP574" s="35"/>
      <c r="AQ574" s="35"/>
      <c r="AR574" s="35"/>
      <c r="AS574" s="36"/>
      <c r="AT574" s="35"/>
    </row>
    <row r="575"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6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5"/>
      <c r="AO575" s="35"/>
      <c r="AP575" s="35"/>
      <c r="AQ575" s="35"/>
      <c r="AR575" s="35"/>
      <c r="AS575" s="36"/>
      <c r="AT575" s="35"/>
    </row>
    <row r="576"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6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5"/>
      <c r="AO576" s="35"/>
      <c r="AP576" s="35"/>
      <c r="AQ576" s="35"/>
      <c r="AR576" s="35"/>
      <c r="AS576" s="36"/>
      <c r="AT576" s="35"/>
    </row>
    <row r="577"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6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5"/>
      <c r="AO577" s="35"/>
      <c r="AP577" s="35"/>
      <c r="AQ577" s="35"/>
      <c r="AR577" s="35"/>
      <c r="AS577" s="36"/>
      <c r="AT577" s="35"/>
    </row>
    <row r="578"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6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5"/>
      <c r="AO578" s="35"/>
      <c r="AP578" s="35"/>
      <c r="AQ578" s="35"/>
      <c r="AR578" s="35"/>
      <c r="AS578" s="36"/>
      <c r="AT578" s="35"/>
    </row>
    <row r="579"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6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5"/>
      <c r="AO579" s="35"/>
      <c r="AP579" s="35"/>
      <c r="AQ579" s="35"/>
      <c r="AR579" s="35"/>
      <c r="AS579" s="36"/>
      <c r="AT579" s="35"/>
    </row>
    <row r="580"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6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5"/>
      <c r="AO580" s="35"/>
      <c r="AP580" s="35"/>
      <c r="AQ580" s="35"/>
      <c r="AR580" s="35"/>
      <c r="AS580" s="36"/>
      <c r="AT580" s="35"/>
    </row>
    <row r="581"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6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5"/>
      <c r="AO581" s="35"/>
      <c r="AP581" s="35"/>
      <c r="AQ581" s="35"/>
      <c r="AR581" s="35"/>
      <c r="AS581" s="36"/>
      <c r="AT581" s="35"/>
    </row>
    <row r="582"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6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5"/>
      <c r="AO582" s="35"/>
      <c r="AP582" s="35"/>
      <c r="AQ582" s="35"/>
      <c r="AR582" s="35"/>
      <c r="AS582" s="36"/>
      <c r="AT582" s="35"/>
    </row>
    <row r="583"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6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5"/>
      <c r="AO583" s="35"/>
      <c r="AP583" s="35"/>
      <c r="AQ583" s="35"/>
      <c r="AR583" s="35"/>
      <c r="AS583" s="36"/>
      <c r="AT583" s="35"/>
    </row>
    <row r="584"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6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5"/>
      <c r="AO584" s="35"/>
      <c r="AP584" s="35"/>
      <c r="AQ584" s="35"/>
      <c r="AR584" s="35"/>
      <c r="AS584" s="36"/>
      <c r="AT584" s="35"/>
    </row>
    <row r="585"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6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5"/>
      <c r="AO585" s="35"/>
      <c r="AP585" s="35"/>
      <c r="AQ585" s="35"/>
      <c r="AR585" s="35"/>
      <c r="AS585" s="36"/>
      <c r="AT585" s="35"/>
    </row>
    <row r="586"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6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5"/>
      <c r="AO586" s="35"/>
      <c r="AP586" s="35"/>
      <c r="AQ586" s="35"/>
      <c r="AR586" s="35"/>
      <c r="AS586" s="36"/>
      <c r="AT586" s="35"/>
    </row>
    <row r="587"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6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5"/>
      <c r="AO587" s="35"/>
      <c r="AP587" s="35"/>
      <c r="AQ587" s="35"/>
      <c r="AR587" s="35"/>
      <c r="AS587" s="36"/>
      <c r="AT587" s="35"/>
    </row>
    <row r="588"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6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5"/>
      <c r="AO588" s="35"/>
      <c r="AP588" s="35"/>
      <c r="AQ588" s="35"/>
      <c r="AR588" s="35"/>
      <c r="AS588" s="36"/>
      <c r="AT588" s="35"/>
    </row>
    <row r="589"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6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5"/>
      <c r="AO589" s="35"/>
      <c r="AP589" s="35"/>
      <c r="AQ589" s="35"/>
      <c r="AR589" s="35"/>
      <c r="AS589" s="36"/>
      <c r="AT589" s="35"/>
    </row>
    <row r="590"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6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5"/>
      <c r="AO590" s="35"/>
      <c r="AP590" s="35"/>
      <c r="AQ590" s="35"/>
      <c r="AR590" s="35"/>
      <c r="AS590" s="36"/>
      <c r="AT590" s="35"/>
    </row>
    <row r="591"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6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5"/>
      <c r="AO591" s="35"/>
      <c r="AP591" s="35"/>
      <c r="AQ591" s="35"/>
      <c r="AR591" s="35"/>
      <c r="AS591" s="36"/>
      <c r="AT591" s="35"/>
    </row>
    <row r="592"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6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5"/>
      <c r="AO592" s="35"/>
      <c r="AP592" s="35"/>
      <c r="AQ592" s="35"/>
      <c r="AR592" s="35"/>
      <c r="AS592" s="36"/>
      <c r="AT592" s="35"/>
    </row>
    <row r="593"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6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5"/>
      <c r="AO593" s="35"/>
      <c r="AP593" s="35"/>
      <c r="AQ593" s="35"/>
      <c r="AR593" s="35"/>
      <c r="AS593" s="36"/>
      <c r="AT593" s="35"/>
    </row>
    <row r="594"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6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5"/>
      <c r="AO594" s="35"/>
      <c r="AP594" s="35"/>
      <c r="AQ594" s="35"/>
      <c r="AR594" s="35"/>
      <c r="AS594" s="36"/>
      <c r="AT594" s="35"/>
    </row>
    <row r="595"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6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5"/>
      <c r="AO595" s="35"/>
      <c r="AP595" s="35"/>
      <c r="AQ595" s="35"/>
      <c r="AR595" s="35"/>
      <c r="AS595" s="36"/>
      <c r="AT595" s="35"/>
    </row>
    <row r="596"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6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5"/>
      <c r="AO596" s="35"/>
      <c r="AP596" s="35"/>
      <c r="AQ596" s="35"/>
      <c r="AR596" s="35"/>
      <c r="AS596" s="36"/>
      <c r="AT596" s="35"/>
    </row>
    <row r="597"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6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5"/>
      <c r="AO597" s="35"/>
      <c r="AP597" s="35"/>
      <c r="AQ597" s="35"/>
      <c r="AR597" s="35"/>
      <c r="AS597" s="36"/>
      <c r="AT597" s="35"/>
    </row>
    <row r="598"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6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5"/>
      <c r="AO598" s="35"/>
      <c r="AP598" s="35"/>
      <c r="AQ598" s="35"/>
      <c r="AR598" s="35"/>
      <c r="AS598" s="36"/>
      <c r="AT598" s="35"/>
    </row>
    <row r="599"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6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5"/>
      <c r="AO599" s="35"/>
      <c r="AP599" s="35"/>
      <c r="AQ599" s="35"/>
      <c r="AR599" s="35"/>
      <c r="AS599" s="36"/>
      <c r="AT599" s="35"/>
    </row>
    <row r="600"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6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5"/>
      <c r="AO600" s="35"/>
      <c r="AP600" s="35"/>
      <c r="AQ600" s="35"/>
      <c r="AR600" s="35"/>
      <c r="AS600" s="36"/>
      <c r="AT600" s="35"/>
    </row>
    <row r="601"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6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5"/>
      <c r="AO601" s="35"/>
      <c r="AP601" s="35"/>
      <c r="AQ601" s="35"/>
      <c r="AR601" s="35"/>
      <c r="AS601" s="36"/>
      <c r="AT601" s="35"/>
    </row>
    <row r="602"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6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5"/>
      <c r="AO602" s="35"/>
      <c r="AP602" s="35"/>
      <c r="AQ602" s="35"/>
      <c r="AR602" s="35"/>
      <c r="AS602" s="36"/>
      <c r="AT602" s="35"/>
    </row>
    <row r="603"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6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5"/>
      <c r="AO603" s="35"/>
      <c r="AP603" s="35"/>
      <c r="AQ603" s="35"/>
      <c r="AR603" s="35"/>
      <c r="AS603" s="36"/>
      <c r="AT603" s="35"/>
    </row>
    <row r="604"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6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5"/>
      <c r="AO604" s="35"/>
      <c r="AP604" s="35"/>
      <c r="AQ604" s="35"/>
      <c r="AR604" s="35"/>
      <c r="AS604" s="36"/>
      <c r="AT604" s="35"/>
    </row>
    <row r="605"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6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5"/>
      <c r="AO605" s="35"/>
      <c r="AP605" s="35"/>
      <c r="AQ605" s="35"/>
      <c r="AR605" s="35"/>
      <c r="AS605" s="36"/>
      <c r="AT605" s="35"/>
    </row>
    <row r="606"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6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5"/>
      <c r="AO606" s="35"/>
      <c r="AP606" s="35"/>
      <c r="AQ606" s="35"/>
      <c r="AR606" s="35"/>
      <c r="AS606" s="36"/>
      <c r="AT606" s="35"/>
    </row>
    <row r="607"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  <c r="P607" s="36"/>
      <c r="Q607" s="35"/>
      <c r="R607" s="35"/>
      <c r="S607" s="35"/>
      <c r="T607" s="35"/>
      <c r="U607" s="35"/>
      <c r="V607" s="35"/>
      <c r="W607" s="35"/>
      <c r="X607" s="35"/>
      <c r="Y607" s="35"/>
      <c r="Z607" s="35"/>
      <c r="AA607" s="35"/>
      <c r="AB607" s="35"/>
      <c r="AC607" s="35"/>
      <c r="AD607" s="35"/>
      <c r="AE607" s="35"/>
      <c r="AF607" s="35"/>
      <c r="AG607" s="35"/>
      <c r="AH607" s="35"/>
      <c r="AI607" s="35"/>
      <c r="AJ607" s="35"/>
      <c r="AK607" s="35"/>
      <c r="AL607" s="35"/>
      <c r="AM607" s="35"/>
      <c r="AN607" s="35"/>
      <c r="AO607" s="35"/>
      <c r="AP607" s="35"/>
      <c r="AQ607" s="35"/>
      <c r="AR607" s="35"/>
      <c r="AS607" s="36"/>
      <c r="AT607" s="35"/>
    </row>
    <row r="608"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  <c r="P608" s="36"/>
      <c r="Q608" s="35"/>
      <c r="R608" s="35"/>
      <c r="S608" s="35"/>
      <c r="T608" s="35"/>
      <c r="U608" s="35"/>
      <c r="V608" s="35"/>
      <c r="W608" s="35"/>
      <c r="X608" s="35"/>
      <c r="Y608" s="35"/>
      <c r="Z608" s="35"/>
      <c r="AA608" s="35"/>
      <c r="AB608" s="35"/>
      <c r="AC608" s="35"/>
      <c r="AD608" s="35"/>
      <c r="AE608" s="35"/>
      <c r="AF608" s="35"/>
      <c r="AG608" s="35"/>
      <c r="AH608" s="35"/>
      <c r="AI608" s="35"/>
      <c r="AJ608" s="35"/>
      <c r="AK608" s="35"/>
      <c r="AL608" s="35"/>
      <c r="AM608" s="35"/>
      <c r="AN608" s="35"/>
      <c r="AO608" s="35"/>
      <c r="AP608" s="35"/>
      <c r="AQ608" s="35"/>
      <c r="AR608" s="35"/>
      <c r="AS608" s="36"/>
      <c r="AT608" s="35"/>
    </row>
    <row r="609"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  <c r="P609" s="36"/>
      <c r="Q609" s="35"/>
      <c r="R609" s="35"/>
      <c r="S609" s="35"/>
      <c r="T609" s="35"/>
      <c r="U609" s="35"/>
      <c r="V609" s="35"/>
      <c r="W609" s="35"/>
      <c r="X609" s="35"/>
      <c r="Y609" s="35"/>
      <c r="Z609" s="35"/>
      <c r="AA609" s="35"/>
      <c r="AB609" s="35"/>
      <c r="AC609" s="35"/>
      <c r="AD609" s="35"/>
      <c r="AE609" s="35"/>
      <c r="AF609" s="35"/>
      <c r="AG609" s="35"/>
      <c r="AH609" s="35"/>
      <c r="AI609" s="35"/>
      <c r="AJ609" s="35"/>
      <c r="AK609" s="35"/>
      <c r="AL609" s="35"/>
      <c r="AM609" s="35"/>
      <c r="AN609" s="35"/>
      <c r="AO609" s="35"/>
      <c r="AP609" s="35"/>
      <c r="AQ609" s="35"/>
      <c r="AR609" s="35"/>
      <c r="AS609" s="36"/>
      <c r="AT609" s="35"/>
    </row>
    <row r="610"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  <c r="P610" s="36"/>
      <c r="Q610" s="35"/>
      <c r="R610" s="35"/>
      <c r="S610" s="35"/>
      <c r="T610" s="35"/>
      <c r="U610" s="35"/>
      <c r="V610" s="35"/>
      <c r="W610" s="35"/>
      <c r="X610" s="35"/>
      <c r="Y610" s="35"/>
      <c r="Z610" s="35"/>
      <c r="AA610" s="35"/>
      <c r="AB610" s="35"/>
      <c r="AC610" s="35"/>
      <c r="AD610" s="35"/>
      <c r="AE610" s="35"/>
      <c r="AF610" s="35"/>
      <c r="AG610" s="35"/>
      <c r="AH610" s="35"/>
      <c r="AI610" s="35"/>
      <c r="AJ610" s="35"/>
      <c r="AK610" s="35"/>
      <c r="AL610" s="35"/>
      <c r="AM610" s="35"/>
      <c r="AN610" s="35"/>
      <c r="AO610" s="35"/>
      <c r="AP610" s="35"/>
      <c r="AQ610" s="35"/>
      <c r="AR610" s="35"/>
      <c r="AS610" s="36"/>
      <c r="AT610" s="35"/>
    </row>
    <row r="611"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  <c r="P611" s="36"/>
      <c r="Q611" s="35"/>
      <c r="R611" s="35"/>
      <c r="S611" s="35"/>
      <c r="T611" s="35"/>
      <c r="U611" s="35"/>
      <c r="V611" s="35"/>
      <c r="W611" s="35"/>
      <c r="X611" s="35"/>
      <c r="Y611" s="35"/>
      <c r="Z611" s="35"/>
      <c r="AA611" s="35"/>
      <c r="AB611" s="35"/>
      <c r="AC611" s="35"/>
      <c r="AD611" s="35"/>
      <c r="AE611" s="35"/>
      <c r="AF611" s="35"/>
      <c r="AG611" s="35"/>
      <c r="AH611" s="35"/>
      <c r="AI611" s="35"/>
      <c r="AJ611" s="35"/>
      <c r="AK611" s="35"/>
      <c r="AL611" s="35"/>
      <c r="AM611" s="35"/>
      <c r="AN611" s="35"/>
      <c r="AO611" s="35"/>
      <c r="AP611" s="35"/>
      <c r="AQ611" s="35"/>
      <c r="AR611" s="35"/>
      <c r="AS611" s="36"/>
      <c r="AT611" s="35"/>
    </row>
    <row r="612"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  <c r="P612" s="36"/>
      <c r="Q612" s="35"/>
      <c r="R612" s="35"/>
      <c r="S612" s="35"/>
      <c r="T612" s="35"/>
      <c r="U612" s="35"/>
      <c r="V612" s="35"/>
      <c r="W612" s="35"/>
      <c r="X612" s="35"/>
      <c r="Y612" s="35"/>
      <c r="Z612" s="35"/>
      <c r="AA612" s="35"/>
      <c r="AB612" s="35"/>
      <c r="AC612" s="35"/>
      <c r="AD612" s="35"/>
      <c r="AE612" s="35"/>
      <c r="AF612" s="35"/>
      <c r="AG612" s="35"/>
      <c r="AH612" s="35"/>
      <c r="AI612" s="35"/>
      <c r="AJ612" s="35"/>
      <c r="AK612" s="35"/>
      <c r="AL612" s="35"/>
      <c r="AM612" s="35"/>
      <c r="AN612" s="35"/>
      <c r="AO612" s="35"/>
      <c r="AP612" s="35"/>
      <c r="AQ612" s="35"/>
      <c r="AR612" s="35"/>
      <c r="AS612" s="36"/>
      <c r="AT612" s="35"/>
    </row>
    <row r="613"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  <c r="P613" s="36"/>
      <c r="Q613" s="35"/>
      <c r="R613" s="35"/>
      <c r="S613" s="35"/>
      <c r="T613" s="35"/>
      <c r="U613" s="35"/>
      <c r="V613" s="35"/>
      <c r="W613" s="35"/>
      <c r="X613" s="35"/>
      <c r="Y613" s="35"/>
      <c r="Z613" s="35"/>
      <c r="AA613" s="35"/>
      <c r="AB613" s="35"/>
      <c r="AC613" s="35"/>
      <c r="AD613" s="35"/>
      <c r="AE613" s="35"/>
      <c r="AF613" s="35"/>
      <c r="AG613" s="35"/>
      <c r="AH613" s="35"/>
      <c r="AI613" s="35"/>
      <c r="AJ613" s="35"/>
      <c r="AK613" s="35"/>
      <c r="AL613" s="35"/>
      <c r="AM613" s="35"/>
      <c r="AN613" s="35"/>
      <c r="AO613" s="35"/>
      <c r="AP613" s="35"/>
      <c r="AQ613" s="35"/>
      <c r="AR613" s="35"/>
      <c r="AS613" s="36"/>
      <c r="AT613" s="35"/>
    </row>
    <row r="614"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  <c r="P614" s="36"/>
      <c r="Q614" s="35"/>
      <c r="R614" s="35"/>
      <c r="S614" s="35"/>
      <c r="T614" s="35"/>
      <c r="U614" s="35"/>
      <c r="V614" s="35"/>
      <c r="W614" s="35"/>
      <c r="X614" s="35"/>
      <c r="Y614" s="35"/>
      <c r="Z614" s="35"/>
      <c r="AA614" s="35"/>
      <c r="AB614" s="35"/>
      <c r="AC614" s="35"/>
      <c r="AD614" s="35"/>
      <c r="AE614" s="35"/>
      <c r="AF614" s="35"/>
      <c r="AG614" s="35"/>
      <c r="AH614" s="35"/>
      <c r="AI614" s="35"/>
      <c r="AJ614" s="35"/>
      <c r="AK614" s="35"/>
      <c r="AL614" s="35"/>
      <c r="AM614" s="35"/>
      <c r="AN614" s="35"/>
      <c r="AO614" s="35"/>
      <c r="AP614" s="35"/>
      <c r="AQ614" s="35"/>
      <c r="AR614" s="35"/>
      <c r="AS614" s="36"/>
      <c r="AT614" s="35"/>
    </row>
    <row r="615"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  <c r="P615" s="36"/>
      <c r="Q615" s="35"/>
      <c r="R615" s="35"/>
      <c r="S615" s="35"/>
      <c r="T615" s="35"/>
      <c r="U615" s="35"/>
      <c r="V615" s="35"/>
      <c r="W615" s="35"/>
      <c r="X615" s="35"/>
      <c r="Y615" s="35"/>
      <c r="Z615" s="35"/>
      <c r="AA615" s="35"/>
      <c r="AB615" s="35"/>
      <c r="AC615" s="35"/>
      <c r="AD615" s="35"/>
      <c r="AE615" s="35"/>
      <c r="AF615" s="35"/>
      <c r="AG615" s="35"/>
      <c r="AH615" s="35"/>
      <c r="AI615" s="35"/>
      <c r="AJ615" s="35"/>
      <c r="AK615" s="35"/>
      <c r="AL615" s="35"/>
      <c r="AM615" s="35"/>
      <c r="AN615" s="35"/>
      <c r="AO615" s="35"/>
      <c r="AP615" s="35"/>
      <c r="AQ615" s="35"/>
      <c r="AR615" s="35"/>
      <c r="AS615" s="36"/>
      <c r="AT615" s="35"/>
    </row>
    <row r="616"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  <c r="P616" s="36"/>
      <c r="Q616" s="35"/>
      <c r="R616" s="35"/>
      <c r="S616" s="35"/>
      <c r="T616" s="35"/>
      <c r="U616" s="35"/>
      <c r="V616" s="35"/>
      <c r="W616" s="35"/>
      <c r="X616" s="35"/>
      <c r="Y616" s="35"/>
      <c r="Z616" s="35"/>
      <c r="AA616" s="35"/>
      <c r="AB616" s="35"/>
      <c r="AC616" s="35"/>
      <c r="AD616" s="35"/>
      <c r="AE616" s="35"/>
      <c r="AF616" s="35"/>
      <c r="AG616" s="35"/>
      <c r="AH616" s="35"/>
      <c r="AI616" s="35"/>
      <c r="AJ616" s="35"/>
      <c r="AK616" s="35"/>
      <c r="AL616" s="35"/>
      <c r="AM616" s="35"/>
      <c r="AN616" s="35"/>
      <c r="AO616" s="35"/>
      <c r="AP616" s="35"/>
      <c r="AQ616" s="35"/>
      <c r="AR616" s="35"/>
      <c r="AS616" s="36"/>
      <c r="AT616" s="35"/>
    </row>
    <row r="617"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  <c r="P617" s="36"/>
      <c r="Q617" s="35"/>
      <c r="R617" s="35"/>
      <c r="S617" s="35"/>
      <c r="T617" s="35"/>
      <c r="U617" s="35"/>
      <c r="V617" s="35"/>
      <c r="W617" s="35"/>
      <c r="X617" s="35"/>
      <c r="Y617" s="35"/>
      <c r="Z617" s="35"/>
      <c r="AA617" s="35"/>
      <c r="AB617" s="35"/>
      <c r="AC617" s="35"/>
      <c r="AD617" s="35"/>
      <c r="AE617" s="35"/>
      <c r="AF617" s="35"/>
      <c r="AG617" s="35"/>
      <c r="AH617" s="35"/>
      <c r="AI617" s="35"/>
      <c r="AJ617" s="35"/>
      <c r="AK617" s="35"/>
      <c r="AL617" s="35"/>
      <c r="AM617" s="35"/>
      <c r="AN617" s="35"/>
      <c r="AO617" s="35"/>
      <c r="AP617" s="35"/>
      <c r="AQ617" s="35"/>
      <c r="AR617" s="35"/>
      <c r="AS617" s="36"/>
      <c r="AT617" s="35"/>
    </row>
    <row r="618"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  <c r="P618" s="36"/>
      <c r="Q618" s="35"/>
      <c r="R618" s="35"/>
      <c r="S618" s="35"/>
      <c r="T618" s="35"/>
      <c r="U618" s="35"/>
      <c r="V618" s="35"/>
      <c r="W618" s="35"/>
      <c r="X618" s="35"/>
      <c r="Y618" s="35"/>
      <c r="Z618" s="35"/>
      <c r="AA618" s="35"/>
      <c r="AB618" s="35"/>
      <c r="AC618" s="35"/>
      <c r="AD618" s="35"/>
      <c r="AE618" s="35"/>
      <c r="AF618" s="35"/>
      <c r="AG618" s="35"/>
      <c r="AH618" s="35"/>
      <c r="AI618" s="35"/>
      <c r="AJ618" s="35"/>
      <c r="AK618" s="35"/>
      <c r="AL618" s="35"/>
      <c r="AM618" s="35"/>
      <c r="AN618" s="35"/>
      <c r="AO618" s="35"/>
      <c r="AP618" s="35"/>
      <c r="AQ618" s="35"/>
      <c r="AR618" s="35"/>
      <c r="AS618" s="36"/>
      <c r="AT618" s="35"/>
    </row>
    <row r="619"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  <c r="P619" s="36"/>
      <c r="Q619" s="35"/>
      <c r="R619" s="35"/>
      <c r="S619" s="35"/>
      <c r="T619" s="35"/>
      <c r="U619" s="35"/>
      <c r="V619" s="35"/>
      <c r="W619" s="35"/>
      <c r="X619" s="35"/>
      <c r="Y619" s="35"/>
      <c r="Z619" s="35"/>
      <c r="AA619" s="35"/>
      <c r="AB619" s="35"/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6"/>
      <c r="AT619" s="35"/>
    </row>
    <row r="620"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  <c r="P620" s="36"/>
      <c r="Q620" s="35"/>
      <c r="R620" s="35"/>
      <c r="S620" s="35"/>
      <c r="T620" s="35"/>
      <c r="U620" s="35"/>
      <c r="V620" s="35"/>
      <c r="W620" s="35"/>
      <c r="X620" s="35"/>
      <c r="Y620" s="35"/>
      <c r="Z620" s="35"/>
      <c r="AA620" s="35"/>
      <c r="AB620" s="35"/>
      <c r="AC620" s="35"/>
      <c r="AD620" s="35"/>
      <c r="AE620" s="35"/>
      <c r="AF620" s="35"/>
      <c r="AG620" s="35"/>
      <c r="AH620" s="35"/>
      <c r="AI620" s="35"/>
      <c r="AJ620" s="35"/>
      <c r="AK620" s="35"/>
      <c r="AL620" s="35"/>
      <c r="AM620" s="35"/>
      <c r="AN620" s="35"/>
      <c r="AO620" s="35"/>
      <c r="AP620" s="35"/>
      <c r="AQ620" s="35"/>
      <c r="AR620" s="35"/>
      <c r="AS620" s="36"/>
      <c r="AT620" s="35"/>
    </row>
    <row r="621"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  <c r="P621" s="36"/>
      <c r="Q621" s="35"/>
      <c r="R621" s="35"/>
      <c r="S621" s="35"/>
      <c r="T621" s="35"/>
      <c r="U621" s="35"/>
      <c r="V621" s="35"/>
      <c r="W621" s="35"/>
      <c r="X621" s="35"/>
      <c r="Y621" s="35"/>
      <c r="Z621" s="35"/>
      <c r="AA621" s="35"/>
      <c r="AB621" s="35"/>
      <c r="AC621" s="35"/>
      <c r="AD621" s="35"/>
      <c r="AE621" s="35"/>
      <c r="AF621" s="35"/>
      <c r="AG621" s="35"/>
      <c r="AH621" s="35"/>
      <c r="AI621" s="35"/>
      <c r="AJ621" s="35"/>
      <c r="AK621" s="35"/>
      <c r="AL621" s="35"/>
      <c r="AM621" s="35"/>
      <c r="AN621" s="35"/>
      <c r="AO621" s="35"/>
      <c r="AP621" s="35"/>
      <c r="AQ621" s="35"/>
      <c r="AR621" s="35"/>
      <c r="AS621" s="36"/>
      <c r="AT621" s="35"/>
    </row>
    <row r="622"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  <c r="P622" s="36"/>
      <c r="Q622" s="35"/>
      <c r="R622" s="35"/>
      <c r="S622" s="35"/>
      <c r="T622" s="35"/>
      <c r="U622" s="35"/>
      <c r="V622" s="35"/>
      <c r="W622" s="35"/>
      <c r="X622" s="35"/>
      <c r="Y622" s="35"/>
      <c r="Z622" s="35"/>
      <c r="AA622" s="35"/>
      <c r="AB622" s="35"/>
      <c r="AC622" s="35"/>
      <c r="AD622" s="35"/>
      <c r="AE622" s="35"/>
      <c r="AF622" s="35"/>
      <c r="AG622" s="35"/>
      <c r="AH622" s="35"/>
      <c r="AI622" s="35"/>
      <c r="AJ622" s="35"/>
      <c r="AK622" s="35"/>
      <c r="AL622" s="35"/>
      <c r="AM622" s="35"/>
      <c r="AN622" s="35"/>
      <c r="AO622" s="35"/>
      <c r="AP622" s="35"/>
      <c r="AQ622" s="35"/>
      <c r="AR622" s="35"/>
      <c r="AS622" s="36"/>
      <c r="AT622" s="35"/>
    </row>
    <row r="623"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  <c r="P623" s="36"/>
      <c r="Q623" s="35"/>
      <c r="R623" s="35"/>
      <c r="S623" s="35"/>
      <c r="T623" s="35"/>
      <c r="U623" s="35"/>
      <c r="V623" s="35"/>
      <c r="W623" s="35"/>
      <c r="X623" s="35"/>
      <c r="Y623" s="35"/>
      <c r="Z623" s="35"/>
      <c r="AA623" s="35"/>
      <c r="AB623" s="35"/>
      <c r="AC623" s="35"/>
      <c r="AD623" s="35"/>
      <c r="AE623" s="35"/>
      <c r="AF623" s="35"/>
      <c r="AG623" s="35"/>
      <c r="AH623" s="35"/>
      <c r="AI623" s="35"/>
      <c r="AJ623" s="35"/>
      <c r="AK623" s="35"/>
      <c r="AL623" s="35"/>
      <c r="AM623" s="35"/>
      <c r="AN623" s="35"/>
      <c r="AO623" s="35"/>
      <c r="AP623" s="35"/>
      <c r="AQ623" s="35"/>
      <c r="AR623" s="35"/>
      <c r="AS623" s="36"/>
      <c r="AT623" s="35"/>
    </row>
    <row r="624"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  <c r="P624" s="36"/>
      <c r="Q624" s="35"/>
      <c r="R624" s="35"/>
      <c r="S624" s="35"/>
      <c r="T624" s="35"/>
      <c r="U624" s="35"/>
      <c r="V624" s="35"/>
      <c r="W624" s="35"/>
      <c r="X624" s="35"/>
      <c r="Y624" s="35"/>
      <c r="Z624" s="35"/>
      <c r="AA624" s="35"/>
      <c r="AB624" s="35"/>
      <c r="AC624" s="35"/>
      <c r="AD624" s="35"/>
      <c r="AE624" s="35"/>
      <c r="AF624" s="35"/>
      <c r="AG624" s="35"/>
      <c r="AH624" s="35"/>
      <c r="AI624" s="35"/>
      <c r="AJ624" s="35"/>
      <c r="AK624" s="35"/>
      <c r="AL624" s="35"/>
      <c r="AM624" s="35"/>
      <c r="AN624" s="35"/>
      <c r="AO624" s="35"/>
      <c r="AP624" s="35"/>
      <c r="AQ624" s="35"/>
      <c r="AR624" s="35"/>
      <c r="AS624" s="36"/>
      <c r="AT624" s="35"/>
    </row>
    <row r="625"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  <c r="P625" s="36"/>
      <c r="Q625" s="35"/>
      <c r="R625" s="35"/>
      <c r="S625" s="35"/>
      <c r="T625" s="35"/>
      <c r="U625" s="35"/>
      <c r="V625" s="35"/>
      <c r="W625" s="35"/>
      <c r="X625" s="35"/>
      <c r="Y625" s="35"/>
      <c r="Z625" s="35"/>
      <c r="AA625" s="35"/>
      <c r="AB625" s="35"/>
      <c r="AC625" s="35"/>
      <c r="AD625" s="35"/>
      <c r="AE625" s="35"/>
      <c r="AF625" s="35"/>
      <c r="AG625" s="35"/>
      <c r="AH625" s="35"/>
      <c r="AI625" s="35"/>
      <c r="AJ625" s="35"/>
      <c r="AK625" s="35"/>
      <c r="AL625" s="35"/>
      <c r="AM625" s="35"/>
      <c r="AN625" s="35"/>
      <c r="AO625" s="35"/>
      <c r="AP625" s="35"/>
      <c r="AQ625" s="35"/>
      <c r="AR625" s="35"/>
      <c r="AS625" s="36"/>
      <c r="AT625" s="35"/>
    </row>
    <row r="626"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  <c r="P626" s="36"/>
      <c r="Q626" s="35"/>
      <c r="R626" s="35"/>
      <c r="S626" s="35"/>
      <c r="T626" s="35"/>
      <c r="U626" s="35"/>
      <c r="V626" s="35"/>
      <c r="W626" s="35"/>
      <c r="X626" s="35"/>
      <c r="Y626" s="35"/>
      <c r="Z626" s="35"/>
      <c r="AA626" s="35"/>
      <c r="AB626" s="35"/>
      <c r="AC626" s="35"/>
      <c r="AD626" s="35"/>
      <c r="AE626" s="35"/>
      <c r="AF626" s="35"/>
      <c r="AG626" s="35"/>
      <c r="AH626" s="35"/>
      <c r="AI626" s="35"/>
      <c r="AJ626" s="35"/>
      <c r="AK626" s="35"/>
      <c r="AL626" s="35"/>
      <c r="AM626" s="35"/>
      <c r="AN626" s="35"/>
      <c r="AO626" s="35"/>
      <c r="AP626" s="35"/>
      <c r="AQ626" s="35"/>
      <c r="AR626" s="35"/>
      <c r="AS626" s="36"/>
      <c r="AT626" s="35"/>
    </row>
    <row r="627"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  <c r="P627" s="36"/>
      <c r="Q627" s="35"/>
      <c r="R627" s="35"/>
      <c r="S627" s="35"/>
      <c r="T627" s="35"/>
      <c r="U627" s="35"/>
      <c r="V627" s="35"/>
      <c r="W627" s="35"/>
      <c r="X627" s="35"/>
      <c r="Y627" s="35"/>
      <c r="Z627" s="35"/>
      <c r="AA627" s="35"/>
      <c r="AB627" s="35"/>
      <c r="AC627" s="35"/>
      <c r="AD627" s="35"/>
      <c r="AE627" s="35"/>
      <c r="AF627" s="35"/>
      <c r="AG627" s="35"/>
      <c r="AH627" s="35"/>
      <c r="AI627" s="35"/>
      <c r="AJ627" s="35"/>
      <c r="AK627" s="35"/>
      <c r="AL627" s="35"/>
      <c r="AM627" s="35"/>
      <c r="AN627" s="35"/>
      <c r="AO627" s="35"/>
      <c r="AP627" s="35"/>
      <c r="AQ627" s="35"/>
      <c r="AR627" s="35"/>
      <c r="AS627" s="36"/>
      <c r="AT627" s="35"/>
    </row>
    <row r="628"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  <c r="P628" s="36"/>
      <c r="Q628" s="35"/>
      <c r="R628" s="35"/>
      <c r="S628" s="35"/>
      <c r="T628" s="35"/>
      <c r="U628" s="35"/>
      <c r="V628" s="35"/>
      <c r="W628" s="35"/>
      <c r="X628" s="35"/>
      <c r="Y628" s="35"/>
      <c r="Z628" s="35"/>
      <c r="AA628" s="35"/>
      <c r="AB628" s="35"/>
      <c r="AC628" s="35"/>
      <c r="AD628" s="35"/>
      <c r="AE628" s="35"/>
      <c r="AF628" s="35"/>
      <c r="AG628" s="35"/>
      <c r="AH628" s="35"/>
      <c r="AI628" s="35"/>
      <c r="AJ628" s="35"/>
      <c r="AK628" s="35"/>
      <c r="AL628" s="35"/>
      <c r="AM628" s="35"/>
      <c r="AN628" s="35"/>
      <c r="AO628" s="35"/>
      <c r="AP628" s="35"/>
      <c r="AQ628" s="35"/>
      <c r="AR628" s="35"/>
      <c r="AS628" s="36"/>
      <c r="AT628" s="35"/>
    </row>
    <row r="629"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  <c r="P629" s="36"/>
      <c r="Q629" s="35"/>
      <c r="R629" s="35"/>
      <c r="S629" s="35"/>
      <c r="T629" s="35"/>
      <c r="U629" s="35"/>
      <c r="V629" s="35"/>
      <c r="W629" s="35"/>
      <c r="X629" s="35"/>
      <c r="Y629" s="35"/>
      <c r="Z629" s="35"/>
      <c r="AA629" s="35"/>
      <c r="AB629" s="35"/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6"/>
      <c r="AT629" s="35"/>
    </row>
    <row r="630"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  <c r="P630" s="36"/>
      <c r="Q630" s="35"/>
      <c r="R630" s="35"/>
      <c r="S630" s="35"/>
      <c r="T630" s="35"/>
      <c r="U630" s="35"/>
      <c r="V630" s="35"/>
      <c r="W630" s="35"/>
      <c r="X630" s="35"/>
      <c r="Y630" s="35"/>
      <c r="Z630" s="35"/>
      <c r="AA630" s="35"/>
      <c r="AB630" s="35"/>
      <c r="AC630" s="35"/>
      <c r="AD630" s="35"/>
      <c r="AE630" s="35"/>
      <c r="AF630" s="35"/>
      <c r="AG630" s="35"/>
      <c r="AH630" s="35"/>
      <c r="AI630" s="35"/>
      <c r="AJ630" s="35"/>
      <c r="AK630" s="35"/>
      <c r="AL630" s="35"/>
      <c r="AM630" s="35"/>
      <c r="AN630" s="35"/>
      <c r="AO630" s="35"/>
      <c r="AP630" s="35"/>
      <c r="AQ630" s="35"/>
      <c r="AR630" s="35"/>
      <c r="AS630" s="36"/>
      <c r="AT630" s="35"/>
    </row>
    <row r="631"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  <c r="P631" s="36"/>
      <c r="Q631" s="35"/>
      <c r="R631" s="35"/>
      <c r="S631" s="35"/>
      <c r="T631" s="35"/>
      <c r="U631" s="35"/>
      <c r="V631" s="35"/>
      <c r="W631" s="35"/>
      <c r="X631" s="35"/>
      <c r="Y631" s="35"/>
      <c r="Z631" s="35"/>
      <c r="AA631" s="35"/>
      <c r="AB631" s="35"/>
      <c r="AC631" s="35"/>
      <c r="AD631" s="35"/>
      <c r="AE631" s="35"/>
      <c r="AF631" s="35"/>
      <c r="AG631" s="35"/>
      <c r="AH631" s="35"/>
      <c r="AI631" s="35"/>
      <c r="AJ631" s="35"/>
      <c r="AK631" s="35"/>
      <c r="AL631" s="35"/>
      <c r="AM631" s="35"/>
      <c r="AN631" s="35"/>
      <c r="AO631" s="35"/>
      <c r="AP631" s="35"/>
      <c r="AQ631" s="35"/>
      <c r="AR631" s="35"/>
      <c r="AS631" s="36"/>
      <c r="AT631" s="35"/>
    </row>
    <row r="632"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  <c r="P632" s="36"/>
      <c r="Q632" s="35"/>
      <c r="R632" s="35"/>
      <c r="S632" s="35"/>
      <c r="T632" s="35"/>
      <c r="U632" s="35"/>
      <c r="V632" s="35"/>
      <c r="W632" s="35"/>
      <c r="X632" s="35"/>
      <c r="Y632" s="35"/>
      <c r="Z632" s="35"/>
      <c r="AA632" s="35"/>
      <c r="AB632" s="35"/>
      <c r="AC632" s="35"/>
      <c r="AD632" s="35"/>
      <c r="AE632" s="35"/>
      <c r="AF632" s="35"/>
      <c r="AG632" s="35"/>
      <c r="AH632" s="35"/>
      <c r="AI632" s="35"/>
      <c r="AJ632" s="35"/>
      <c r="AK632" s="35"/>
      <c r="AL632" s="35"/>
      <c r="AM632" s="35"/>
      <c r="AN632" s="35"/>
      <c r="AO632" s="35"/>
      <c r="AP632" s="35"/>
      <c r="AQ632" s="35"/>
      <c r="AR632" s="35"/>
      <c r="AS632" s="36"/>
      <c r="AT632" s="35"/>
    </row>
    <row r="633"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  <c r="P633" s="36"/>
      <c r="Q633" s="35"/>
      <c r="R633" s="35"/>
      <c r="S633" s="35"/>
      <c r="T633" s="35"/>
      <c r="U633" s="35"/>
      <c r="V633" s="35"/>
      <c r="W633" s="35"/>
      <c r="X633" s="35"/>
      <c r="Y633" s="35"/>
      <c r="Z633" s="35"/>
      <c r="AA633" s="35"/>
      <c r="AB633" s="35"/>
      <c r="AC633" s="35"/>
      <c r="AD633" s="35"/>
      <c r="AE633" s="35"/>
      <c r="AF633" s="35"/>
      <c r="AG633" s="35"/>
      <c r="AH633" s="35"/>
      <c r="AI633" s="35"/>
      <c r="AJ633" s="35"/>
      <c r="AK633" s="35"/>
      <c r="AL633" s="35"/>
      <c r="AM633" s="35"/>
      <c r="AN633" s="35"/>
      <c r="AO633" s="35"/>
      <c r="AP633" s="35"/>
      <c r="AQ633" s="35"/>
      <c r="AR633" s="35"/>
      <c r="AS633" s="36"/>
      <c r="AT633" s="35"/>
    </row>
    <row r="634"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  <c r="P634" s="36"/>
      <c r="Q634" s="35"/>
      <c r="R634" s="35"/>
      <c r="S634" s="35"/>
      <c r="T634" s="35"/>
      <c r="U634" s="35"/>
      <c r="V634" s="35"/>
      <c r="W634" s="35"/>
      <c r="X634" s="35"/>
      <c r="Y634" s="35"/>
      <c r="Z634" s="35"/>
      <c r="AA634" s="35"/>
      <c r="AB634" s="35"/>
      <c r="AC634" s="35"/>
      <c r="AD634" s="35"/>
      <c r="AE634" s="35"/>
      <c r="AF634" s="35"/>
      <c r="AG634" s="35"/>
      <c r="AH634" s="35"/>
      <c r="AI634" s="35"/>
      <c r="AJ634" s="35"/>
      <c r="AK634" s="35"/>
      <c r="AL634" s="35"/>
      <c r="AM634" s="35"/>
      <c r="AN634" s="35"/>
      <c r="AO634" s="35"/>
      <c r="AP634" s="35"/>
      <c r="AQ634" s="35"/>
      <c r="AR634" s="35"/>
      <c r="AS634" s="36"/>
      <c r="AT634" s="35"/>
    </row>
    <row r="635"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  <c r="P635" s="36"/>
      <c r="Q635" s="35"/>
      <c r="R635" s="35"/>
      <c r="S635" s="35"/>
      <c r="T635" s="35"/>
      <c r="U635" s="35"/>
      <c r="V635" s="35"/>
      <c r="W635" s="35"/>
      <c r="X635" s="35"/>
      <c r="Y635" s="35"/>
      <c r="Z635" s="35"/>
      <c r="AA635" s="35"/>
      <c r="AB635" s="35"/>
      <c r="AC635" s="35"/>
      <c r="AD635" s="35"/>
      <c r="AE635" s="35"/>
      <c r="AF635" s="35"/>
      <c r="AG635" s="35"/>
      <c r="AH635" s="35"/>
      <c r="AI635" s="35"/>
      <c r="AJ635" s="35"/>
      <c r="AK635" s="35"/>
      <c r="AL635" s="35"/>
      <c r="AM635" s="35"/>
      <c r="AN635" s="35"/>
      <c r="AO635" s="35"/>
      <c r="AP635" s="35"/>
      <c r="AQ635" s="35"/>
      <c r="AR635" s="35"/>
      <c r="AS635" s="36"/>
      <c r="AT635" s="35"/>
    </row>
    <row r="636"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  <c r="P636" s="36"/>
      <c r="Q636" s="35"/>
      <c r="R636" s="35"/>
      <c r="S636" s="35"/>
      <c r="T636" s="35"/>
      <c r="U636" s="35"/>
      <c r="V636" s="35"/>
      <c r="W636" s="35"/>
      <c r="X636" s="35"/>
      <c r="Y636" s="35"/>
      <c r="Z636" s="35"/>
      <c r="AA636" s="35"/>
      <c r="AB636" s="35"/>
      <c r="AC636" s="35"/>
      <c r="AD636" s="35"/>
      <c r="AE636" s="35"/>
      <c r="AF636" s="35"/>
      <c r="AG636" s="35"/>
      <c r="AH636" s="35"/>
      <c r="AI636" s="35"/>
      <c r="AJ636" s="35"/>
      <c r="AK636" s="35"/>
      <c r="AL636" s="35"/>
      <c r="AM636" s="35"/>
      <c r="AN636" s="35"/>
      <c r="AO636" s="35"/>
      <c r="AP636" s="35"/>
      <c r="AQ636" s="35"/>
      <c r="AR636" s="35"/>
      <c r="AS636" s="36"/>
      <c r="AT636" s="35"/>
    </row>
    <row r="637"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  <c r="P637" s="36"/>
      <c r="Q637" s="35"/>
      <c r="R637" s="35"/>
      <c r="S637" s="35"/>
      <c r="T637" s="35"/>
      <c r="U637" s="35"/>
      <c r="V637" s="35"/>
      <c r="W637" s="35"/>
      <c r="X637" s="35"/>
      <c r="Y637" s="35"/>
      <c r="Z637" s="35"/>
      <c r="AA637" s="35"/>
      <c r="AB637" s="35"/>
      <c r="AC637" s="35"/>
      <c r="AD637" s="35"/>
      <c r="AE637" s="35"/>
      <c r="AF637" s="35"/>
      <c r="AG637" s="35"/>
      <c r="AH637" s="35"/>
      <c r="AI637" s="35"/>
      <c r="AJ637" s="35"/>
      <c r="AK637" s="35"/>
      <c r="AL637" s="35"/>
      <c r="AM637" s="35"/>
      <c r="AN637" s="35"/>
      <c r="AO637" s="35"/>
      <c r="AP637" s="35"/>
      <c r="AQ637" s="35"/>
      <c r="AR637" s="35"/>
      <c r="AS637" s="36"/>
      <c r="AT637" s="35"/>
    </row>
    <row r="638"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  <c r="P638" s="36"/>
      <c r="Q638" s="35"/>
      <c r="R638" s="35"/>
      <c r="S638" s="35"/>
      <c r="T638" s="35"/>
      <c r="U638" s="35"/>
      <c r="V638" s="35"/>
      <c r="W638" s="35"/>
      <c r="X638" s="35"/>
      <c r="Y638" s="35"/>
      <c r="Z638" s="35"/>
      <c r="AA638" s="35"/>
      <c r="AB638" s="35"/>
      <c r="AC638" s="35"/>
      <c r="AD638" s="35"/>
      <c r="AE638" s="35"/>
      <c r="AF638" s="35"/>
      <c r="AG638" s="35"/>
      <c r="AH638" s="35"/>
      <c r="AI638" s="35"/>
      <c r="AJ638" s="35"/>
      <c r="AK638" s="35"/>
      <c r="AL638" s="35"/>
      <c r="AM638" s="35"/>
      <c r="AN638" s="35"/>
      <c r="AO638" s="35"/>
      <c r="AP638" s="35"/>
      <c r="AQ638" s="35"/>
      <c r="AR638" s="35"/>
      <c r="AS638" s="36"/>
      <c r="AT638" s="35"/>
    </row>
    <row r="639"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  <c r="P639" s="36"/>
      <c r="Q639" s="35"/>
      <c r="R639" s="35"/>
      <c r="S639" s="35"/>
      <c r="T639" s="35"/>
      <c r="U639" s="35"/>
      <c r="V639" s="35"/>
      <c r="W639" s="35"/>
      <c r="X639" s="35"/>
      <c r="Y639" s="35"/>
      <c r="Z639" s="35"/>
      <c r="AA639" s="35"/>
      <c r="AB639" s="35"/>
      <c r="AC639" s="35"/>
      <c r="AD639" s="35"/>
      <c r="AE639" s="35"/>
      <c r="AF639" s="35"/>
      <c r="AG639" s="35"/>
      <c r="AH639" s="35"/>
      <c r="AI639" s="35"/>
      <c r="AJ639" s="35"/>
      <c r="AK639" s="35"/>
      <c r="AL639" s="35"/>
      <c r="AM639" s="35"/>
      <c r="AN639" s="35"/>
      <c r="AO639" s="35"/>
      <c r="AP639" s="35"/>
      <c r="AQ639" s="35"/>
      <c r="AR639" s="35"/>
      <c r="AS639" s="36"/>
      <c r="AT639" s="35"/>
    </row>
    <row r="640"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  <c r="P640" s="36"/>
      <c r="Q640" s="35"/>
      <c r="R640" s="35"/>
      <c r="S640" s="35"/>
      <c r="T640" s="35"/>
      <c r="U640" s="35"/>
      <c r="V640" s="35"/>
      <c r="W640" s="35"/>
      <c r="X640" s="35"/>
      <c r="Y640" s="35"/>
      <c r="Z640" s="35"/>
      <c r="AA640" s="35"/>
      <c r="AB640" s="35"/>
      <c r="AC640" s="35"/>
      <c r="AD640" s="35"/>
      <c r="AE640" s="35"/>
      <c r="AF640" s="35"/>
      <c r="AG640" s="35"/>
      <c r="AH640" s="35"/>
      <c r="AI640" s="35"/>
      <c r="AJ640" s="35"/>
      <c r="AK640" s="35"/>
      <c r="AL640" s="35"/>
      <c r="AM640" s="35"/>
      <c r="AN640" s="35"/>
      <c r="AO640" s="35"/>
      <c r="AP640" s="35"/>
      <c r="AQ640" s="35"/>
      <c r="AR640" s="35"/>
      <c r="AS640" s="36"/>
      <c r="AT640" s="35"/>
    </row>
    <row r="641"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  <c r="P641" s="36"/>
      <c r="Q641" s="35"/>
      <c r="R641" s="35"/>
      <c r="S641" s="35"/>
      <c r="T641" s="35"/>
      <c r="U641" s="35"/>
      <c r="V641" s="35"/>
      <c r="W641" s="35"/>
      <c r="X641" s="35"/>
      <c r="Y641" s="35"/>
      <c r="Z641" s="35"/>
      <c r="AA641" s="35"/>
      <c r="AB641" s="35"/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6"/>
      <c r="AT641" s="35"/>
    </row>
    <row r="642"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  <c r="P642" s="36"/>
      <c r="Q642" s="35"/>
      <c r="R642" s="35"/>
      <c r="S642" s="35"/>
      <c r="T642" s="35"/>
      <c r="U642" s="35"/>
      <c r="V642" s="35"/>
      <c r="W642" s="35"/>
      <c r="X642" s="35"/>
      <c r="Y642" s="35"/>
      <c r="Z642" s="35"/>
      <c r="AA642" s="35"/>
      <c r="AB642" s="35"/>
      <c r="AC642" s="35"/>
      <c r="AD642" s="35"/>
      <c r="AE642" s="35"/>
      <c r="AF642" s="35"/>
      <c r="AG642" s="35"/>
      <c r="AH642" s="35"/>
      <c r="AI642" s="35"/>
      <c r="AJ642" s="35"/>
      <c r="AK642" s="35"/>
      <c r="AL642" s="35"/>
      <c r="AM642" s="35"/>
      <c r="AN642" s="35"/>
      <c r="AO642" s="35"/>
      <c r="AP642" s="35"/>
      <c r="AQ642" s="35"/>
      <c r="AR642" s="35"/>
      <c r="AS642" s="36"/>
      <c r="AT642" s="35"/>
    </row>
    <row r="643"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  <c r="P643" s="36"/>
      <c r="Q643" s="35"/>
      <c r="R643" s="35"/>
      <c r="S643" s="35"/>
      <c r="T643" s="35"/>
      <c r="U643" s="35"/>
      <c r="V643" s="35"/>
      <c r="W643" s="35"/>
      <c r="X643" s="35"/>
      <c r="Y643" s="35"/>
      <c r="Z643" s="35"/>
      <c r="AA643" s="35"/>
      <c r="AB643" s="35"/>
      <c r="AC643" s="35"/>
      <c r="AD643" s="35"/>
      <c r="AE643" s="35"/>
      <c r="AF643" s="35"/>
      <c r="AG643" s="35"/>
      <c r="AH643" s="35"/>
      <c r="AI643" s="35"/>
      <c r="AJ643" s="35"/>
      <c r="AK643" s="35"/>
      <c r="AL643" s="35"/>
      <c r="AM643" s="35"/>
      <c r="AN643" s="35"/>
      <c r="AO643" s="35"/>
      <c r="AP643" s="35"/>
      <c r="AQ643" s="35"/>
      <c r="AR643" s="35"/>
      <c r="AS643" s="36"/>
      <c r="AT643" s="35"/>
    </row>
    <row r="644"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  <c r="P644" s="36"/>
      <c r="Q644" s="35"/>
      <c r="R644" s="35"/>
      <c r="S644" s="35"/>
      <c r="T644" s="35"/>
      <c r="U644" s="35"/>
      <c r="V644" s="35"/>
      <c r="W644" s="35"/>
      <c r="X644" s="35"/>
      <c r="Y644" s="35"/>
      <c r="Z644" s="35"/>
      <c r="AA644" s="35"/>
      <c r="AB644" s="35"/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6"/>
      <c r="AT644" s="35"/>
    </row>
    <row r="645"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  <c r="P645" s="36"/>
      <c r="Q645" s="35"/>
      <c r="R645" s="35"/>
      <c r="S645" s="35"/>
      <c r="T645" s="35"/>
      <c r="U645" s="35"/>
      <c r="V645" s="35"/>
      <c r="W645" s="35"/>
      <c r="X645" s="35"/>
      <c r="Y645" s="35"/>
      <c r="Z645" s="35"/>
      <c r="AA645" s="35"/>
      <c r="AB645" s="35"/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6"/>
      <c r="AT645" s="35"/>
    </row>
    <row r="646"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  <c r="P646" s="36"/>
      <c r="Q646" s="35"/>
      <c r="R646" s="35"/>
      <c r="S646" s="35"/>
      <c r="T646" s="35"/>
      <c r="U646" s="35"/>
      <c r="V646" s="35"/>
      <c r="W646" s="35"/>
      <c r="X646" s="35"/>
      <c r="Y646" s="35"/>
      <c r="Z646" s="35"/>
      <c r="AA646" s="35"/>
      <c r="AB646" s="35"/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6"/>
      <c r="AT646" s="35"/>
    </row>
    <row r="647"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  <c r="P647" s="36"/>
      <c r="Q647" s="35"/>
      <c r="R647" s="35"/>
      <c r="S647" s="35"/>
      <c r="T647" s="35"/>
      <c r="U647" s="35"/>
      <c r="V647" s="35"/>
      <c r="W647" s="35"/>
      <c r="X647" s="35"/>
      <c r="Y647" s="35"/>
      <c r="Z647" s="35"/>
      <c r="AA647" s="35"/>
      <c r="AB647" s="35"/>
      <c r="AC647" s="35"/>
      <c r="AD647" s="35"/>
      <c r="AE647" s="35"/>
      <c r="AF647" s="35"/>
      <c r="AG647" s="35"/>
      <c r="AH647" s="35"/>
      <c r="AI647" s="35"/>
      <c r="AJ647" s="35"/>
      <c r="AK647" s="35"/>
      <c r="AL647" s="35"/>
      <c r="AM647" s="35"/>
      <c r="AN647" s="35"/>
      <c r="AO647" s="35"/>
      <c r="AP647" s="35"/>
      <c r="AQ647" s="35"/>
      <c r="AR647" s="35"/>
      <c r="AS647" s="36"/>
      <c r="AT647" s="35"/>
    </row>
    <row r="648"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  <c r="P648" s="36"/>
      <c r="Q648" s="35"/>
      <c r="R648" s="35"/>
      <c r="S648" s="35"/>
      <c r="T648" s="35"/>
      <c r="U648" s="35"/>
      <c r="V648" s="35"/>
      <c r="W648" s="35"/>
      <c r="X648" s="35"/>
      <c r="Y648" s="35"/>
      <c r="Z648" s="35"/>
      <c r="AA648" s="35"/>
      <c r="AB648" s="35"/>
      <c r="AC648" s="35"/>
      <c r="AD648" s="35"/>
      <c r="AE648" s="35"/>
      <c r="AF648" s="35"/>
      <c r="AG648" s="35"/>
      <c r="AH648" s="35"/>
      <c r="AI648" s="35"/>
      <c r="AJ648" s="35"/>
      <c r="AK648" s="35"/>
      <c r="AL648" s="35"/>
      <c r="AM648" s="35"/>
      <c r="AN648" s="35"/>
      <c r="AO648" s="35"/>
      <c r="AP648" s="35"/>
      <c r="AQ648" s="35"/>
      <c r="AR648" s="35"/>
      <c r="AS648" s="36"/>
      <c r="AT648" s="35"/>
    </row>
    <row r="649"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  <c r="P649" s="36"/>
      <c r="Q649" s="35"/>
      <c r="R649" s="35"/>
      <c r="S649" s="35"/>
      <c r="T649" s="35"/>
      <c r="U649" s="35"/>
      <c r="V649" s="35"/>
      <c r="W649" s="35"/>
      <c r="X649" s="35"/>
      <c r="Y649" s="35"/>
      <c r="Z649" s="35"/>
      <c r="AA649" s="35"/>
      <c r="AB649" s="35"/>
      <c r="AC649" s="35"/>
      <c r="AD649" s="35"/>
      <c r="AE649" s="35"/>
      <c r="AF649" s="35"/>
      <c r="AG649" s="35"/>
      <c r="AH649" s="35"/>
      <c r="AI649" s="35"/>
      <c r="AJ649" s="35"/>
      <c r="AK649" s="35"/>
      <c r="AL649" s="35"/>
      <c r="AM649" s="35"/>
      <c r="AN649" s="35"/>
      <c r="AO649" s="35"/>
      <c r="AP649" s="35"/>
      <c r="AQ649" s="35"/>
      <c r="AR649" s="35"/>
      <c r="AS649" s="36"/>
      <c r="AT649" s="35"/>
    </row>
    <row r="650"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  <c r="P650" s="36"/>
      <c r="Q650" s="35"/>
      <c r="R650" s="35"/>
      <c r="S650" s="35"/>
      <c r="T650" s="35"/>
      <c r="U650" s="35"/>
      <c r="V650" s="35"/>
      <c r="W650" s="35"/>
      <c r="X650" s="35"/>
      <c r="Y650" s="35"/>
      <c r="Z650" s="35"/>
      <c r="AA650" s="35"/>
      <c r="AB650" s="35"/>
      <c r="AC650" s="35"/>
      <c r="AD650" s="35"/>
      <c r="AE650" s="35"/>
      <c r="AF650" s="35"/>
      <c r="AG650" s="35"/>
      <c r="AH650" s="35"/>
      <c r="AI650" s="35"/>
      <c r="AJ650" s="35"/>
      <c r="AK650" s="35"/>
      <c r="AL650" s="35"/>
      <c r="AM650" s="35"/>
      <c r="AN650" s="35"/>
      <c r="AO650" s="35"/>
      <c r="AP650" s="35"/>
      <c r="AQ650" s="35"/>
      <c r="AR650" s="35"/>
      <c r="AS650" s="36"/>
      <c r="AT650" s="35"/>
    </row>
    <row r="651"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  <c r="P651" s="36"/>
      <c r="Q651" s="35"/>
      <c r="R651" s="35"/>
      <c r="S651" s="35"/>
      <c r="T651" s="35"/>
      <c r="U651" s="35"/>
      <c r="V651" s="35"/>
      <c r="W651" s="35"/>
      <c r="X651" s="35"/>
      <c r="Y651" s="35"/>
      <c r="Z651" s="35"/>
      <c r="AA651" s="35"/>
      <c r="AB651" s="35"/>
      <c r="AC651" s="35"/>
      <c r="AD651" s="35"/>
      <c r="AE651" s="35"/>
      <c r="AF651" s="35"/>
      <c r="AG651" s="35"/>
      <c r="AH651" s="35"/>
      <c r="AI651" s="35"/>
      <c r="AJ651" s="35"/>
      <c r="AK651" s="35"/>
      <c r="AL651" s="35"/>
      <c r="AM651" s="35"/>
      <c r="AN651" s="35"/>
      <c r="AO651" s="35"/>
      <c r="AP651" s="35"/>
      <c r="AQ651" s="35"/>
      <c r="AR651" s="35"/>
      <c r="AS651" s="36"/>
      <c r="AT651" s="35"/>
    </row>
    <row r="652"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  <c r="P652" s="36"/>
      <c r="Q652" s="35"/>
      <c r="R652" s="35"/>
      <c r="S652" s="35"/>
      <c r="T652" s="35"/>
      <c r="U652" s="35"/>
      <c r="V652" s="35"/>
      <c r="W652" s="35"/>
      <c r="X652" s="35"/>
      <c r="Y652" s="35"/>
      <c r="Z652" s="35"/>
      <c r="AA652" s="35"/>
      <c r="AB652" s="35"/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6"/>
      <c r="AT652" s="35"/>
    </row>
    <row r="653"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  <c r="P653" s="36"/>
      <c r="Q653" s="35"/>
      <c r="R653" s="35"/>
      <c r="S653" s="35"/>
      <c r="T653" s="35"/>
      <c r="U653" s="35"/>
      <c r="V653" s="35"/>
      <c r="W653" s="35"/>
      <c r="X653" s="35"/>
      <c r="Y653" s="35"/>
      <c r="Z653" s="35"/>
      <c r="AA653" s="35"/>
      <c r="AB653" s="35"/>
      <c r="AC653" s="35"/>
      <c r="AD653" s="35"/>
      <c r="AE653" s="35"/>
      <c r="AF653" s="35"/>
      <c r="AG653" s="35"/>
      <c r="AH653" s="35"/>
      <c r="AI653" s="35"/>
      <c r="AJ653" s="35"/>
      <c r="AK653" s="35"/>
      <c r="AL653" s="35"/>
      <c r="AM653" s="35"/>
      <c r="AN653" s="35"/>
      <c r="AO653" s="35"/>
      <c r="AP653" s="35"/>
      <c r="AQ653" s="35"/>
      <c r="AR653" s="35"/>
      <c r="AS653" s="36"/>
      <c r="AT653" s="35"/>
    </row>
    <row r="654"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  <c r="P654" s="36"/>
      <c r="Q654" s="35"/>
      <c r="R654" s="35"/>
      <c r="S654" s="35"/>
      <c r="T654" s="35"/>
      <c r="U654" s="35"/>
      <c r="V654" s="35"/>
      <c r="W654" s="35"/>
      <c r="X654" s="35"/>
      <c r="Y654" s="35"/>
      <c r="Z654" s="35"/>
      <c r="AA654" s="35"/>
      <c r="AB654" s="35"/>
      <c r="AC654" s="35"/>
      <c r="AD654" s="35"/>
      <c r="AE654" s="35"/>
      <c r="AF654" s="35"/>
      <c r="AG654" s="35"/>
      <c r="AH654" s="35"/>
      <c r="AI654" s="35"/>
      <c r="AJ654" s="35"/>
      <c r="AK654" s="35"/>
      <c r="AL654" s="35"/>
      <c r="AM654" s="35"/>
      <c r="AN654" s="35"/>
      <c r="AO654" s="35"/>
      <c r="AP654" s="35"/>
      <c r="AQ654" s="35"/>
      <c r="AR654" s="35"/>
      <c r="AS654" s="36"/>
      <c r="AT654" s="35"/>
    </row>
    <row r="655"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  <c r="P655" s="36"/>
      <c r="Q655" s="35"/>
      <c r="R655" s="35"/>
      <c r="S655" s="35"/>
      <c r="T655" s="35"/>
      <c r="U655" s="35"/>
      <c r="V655" s="35"/>
      <c r="W655" s="35"/>
      <c r="X655" s="35"/>
      <c r="Y655" s="35"/>
      <c r="Z655" s="35"/>
      <c r="AA655" s="35"/>
      <c r="AB655" s="35"/>
      <c r="AC655" s="35"/>
      <c r="AD655" s="35"/>
      <c r="AE655" s="35"/>
      <c r="AF655" s="35"/>
      <c r="AG655" s="35"/>
      <c r="AH655" s="35"/>
      <c r="AI655" s="35"/>
      <c r="AJ655" s="35"/>
      <c r="AK655" s="35"/>
      <c r="AL655" s="35"/>
      <c r="AM655" s="35"/>
      <c r="AN655" s="35"/>
      <c r="AO655" s="35"/>
      <c r="AP655" s="35"/>
      <c r="AQ655" s="35"/>
      <c r="AR655" s="35"/>
      <c r="AS655" s="36"/>
      <c r="AT655" s="35"/>
    </row>
    <row r="656"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  <c r="P656" s="36"/>
      <c r="Q656" s="35"/>
      <c r="R656" s="35"/>
      <c r="S656" s="35"/>
      <c r="T656" s="35"/>
      <c r="U656" s="35"/>
      <c r="V656" s="35"/>
      <c r="W656" s="35"/>
      <c r="X656" s="35"/>
      <c r="Y656" s="35"/>
      <c r="Z656" s="35"/>
      <c r="AA656" s="35"/>
      <c r="AB656" s="35"/>
      <c r="AC656" s="35"/>
      <c r="AD656" s="35"/>
      <c r="AE656" s="35"/>
      <c r="AF656" s="35"/>
      <c r="AG656" s="35"/>
      <c r="AH656" s="35"/>
      <c r="AI656" s="35"/>
      <c r="AJ656" s="35"/>
      <c r="AK656" s="35"/>
      <c r="AL656" s="35"/>
      <c r="AM656" s="35"/>
      <c r="AN656" s="35"/>
      <c r="AO656" s="35"/>
      <c r="AP656" s="35"/>
      <c r="AQ656" s="35"/>
      <c r="AR656" s="35"/>
      <c r="AS656" s="36"/>
      <c r="AT656" s="35"/>
    </row>
    <row r="657"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  <c r="P657" s="36"/>
      <c r="Q657" s="35"/>
      <c r="R657" s="35"/>
      <c r="S657" s="35"/>
      <c r="T657" s="35"/>
      <c r="U657" s="35"/>
      <c r="V657" s="35"/>
      <c r="W657" s="35"/>
      <c r="X657" s="35"/>
      <c r="Y657" s="35"/>
      <c r="Z657" s="35"/>
      <c r="AA657" s="35"/>
      <c r="AB657" s="35"/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6"/>
      <c r="AT657" s="35"/>
    </row>
    <row r="658"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  <c r="P658" s="36"/>
      <c r="Q658" s="35"/>
      <c r="R658" s="35"/>
      <c r="S658" s="35"/>
      <c r="T658" s="35"/>
      <c r="U658" s="35"/>
      <c r="V658" s="35"/>
      <c r="W658" s="35"/>
      <c r="X658" s="35"/>
      <c r="Y658" s="35"/>
      <c r="Z658" s="35"/>
      <c r="AA658" s="35"/>
      <c r="AB658" s="35"/>
      <c r="AC658" s="35"/>
      <c r="AD658" s="35"/>
      <c r="AE658" s="35"/>
      <c r="AF658" s="35"/>
      <c r="AG658" s="35"/>
      <c r="AH658" s="35"/>
      <c r="AI658" s="35"/>
      <c r="AJ658" s="35"/>
      <c r="AK658" s="35"/>
      <c r="AL658" s="35"/>
      <c r="AM658" s="35"/>
      <c r="AN658" s="35"/>
      <c r="AO658" s="35"/>
      <c r="AP658" s="35"/>
      <c r="AQ658" s="35"/>
      <c r="AR658" s="35"/>
      <c r="AS658" s="36"/>
      <c r="AT658" s="35"/>
    </row>
    <row r="659"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  <c r="P659" s="36"/>
      <c r="Q659" s="35"/>
      <c r="R659" s="35"/>
      <c r="S659" s="35"/>
      <c r="T659" s="35"/>
      <c r="U659" s="35"/>
      <c r="V659" s="35"/>
      <c r="W659" s="35"/>
      <c r="X659" s="35"/>
      <c r="Y659" s="35"/>
      <c r="Z659" s="35"/>
      <c r="AA659" s="35"/>
      <c r="AB659" s="35"/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6"/>
      <c r="AT659" s="35"/>
    </row>
    <row r="660"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  <c r="P660" s="36"/>
      <c r="Q660" s="35"/>
      <c r="R660" s="35"/>
      <c r="S660" s="35"/>
      <c r="T660" s="35"/>
      <c r="U660" s="35"/>
      <c r="V660" s="35"/>
      <c r="W660" s="35"/>
      <c r="X660" s="35"/>
      <c r="Y660" s="35"/>
      <c r="Z660" s="35"/>
      <c r="AA660" s="35"/>
      <c r="AB660" s="35"/>
      <c r="AC660" s="35"/>
      <c r="AD660" s="35"/>
      <c r="AE660" s="35"/>
      <c r="AF660" s="35"/>
      <c r="AG660" s="35"/>
      <c r="AH660" s="35"/>
      <c r="AI660" s="35"/>
      <c r="AJ660" s="35"/>
      <c r="AK660" s="35"/>
      <c r="AL660" s="35"/>
      <c r="AM660" s="35"/>
      <c r="AN660" s="35"/>
      <c r="AO660" s="35"/>
      <c r="AP660" s="35"/>
      <c r="AQ660" s="35"/>
      <c r="AR660" s="35"/>
      <c r="AS660" s="36"/>
      <c r="AT660" s="35"/>
    </row>
    <row r="661"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  <c r="P661" s="36"/>
      <c r="Q661" s="35"/>
      <c r="R661" s="35"/>
      <c r="S661" s="35"/>
      <c r="T661" s="35"/>
      <c r="U661" s="35"/>
      <c r="V661" s="35"/>
      <c r="W661" s="35"/>
      <c r="X661" s="35"/>
      <c r="Y661" s="35"/>
      <c r="Z661" s="35"/>
      <c r="AA661" s="35"/>
      <c r="AB661" s="35"/>
      <c r="AC661" s="35"/>
      <c r="AD661" s="35"/>
      <c r="AE661" s="35"/>
      <c r="AF661" s="35"/>
      <c r="AG661" s="35"/>
      <c r="AH661" s="35"/>
      <c r="AI661" s="35"/>
      <c r="AJ661" s="35"/>
      <c r="AK661" s="35"/>
      <c r="AL661" s="35"/>
      <c r="AM661" s="35"/>
      <c r="AN661" s="35"/>
      <c r="AO661" s="35"/>
      <c r="AP661" s="35"/>
      <c r="AQ661" s="35"/>
      <c r="AR661" s="35"/>
      <c r="AS661" s="36"/>
      <c r="AT661" s="35"/>
    </row>
    <row r="662"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  <c r="P662" s="36"/>
      <c r="Q662" s="35"/>
      <c r="R662" s="35"/>
      <c r="S662" s="35"/>
      <c r="T662" s="35"/>
      <c r="U662" s="35"/>
      <c r="V662" s="35"/>
      <c r="W662" s="35"/>
      <c r="X662" s="35"/>
      <c r="Y662" s="35"/>
      <c r="Z662" s="35"/>
      <c r="AA662" s="35"/>
      <c r="AB662" s="35"/>
      <c r="AC662" s="35"/>
      <c r="AD662" s="35"/>
      <c r="AE662" s="35"/>
      <c r="AF662" s="35"/>
      <c r="AG662" s="35"/>
      <c r="AH662" s="35"/>
      <c r="AI662" s="35"/>
      <c r="AJ662" s="35"/>
      <c r="AK662" s="35"/>
      <c r="AL662" s="35"/>
      <c r="AM662" s="35"/>
      <c r="AN662" s="35"/>
      <c r="AO662" s="35"/>
      <c r="AP662" s="35"/>
      <c r="AQ662" s="35"/>
      <c r="AR662" s="35"/>
      <c r="AS662" s="36"/>
      <c r="AT662" s="35"/>
    </row>
    <row r="663"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  <c r="P663" s="36"/>
      <c r="Q663" s="35"/>
      <c r="R663" s="35"/>
      <c r="S663" s="35"/>
      <c r="T663" s="35"/>
      <c r="U663" s="35"/>
      <c r="V663" s="35"/>
      <c r="W663" s="35"/>
      <c r="X663" s="35"/>
      <c r="Y663" s="35"/>
      <c r="Z663" s="35"/>
      <c r="AA663" s="35"/>
      <c r="AB663" s="35"/>
      <c r="AC663" s="35"/>
      <c r="AD663" s="35"/>
      <c r="AE663" s="35"/>
      <c r="AF663" s="35"/>
      <c r="AG663" s="35"/>
      <c r="AH663" s="35"/>
      <c r="AI663" s="35"/>
      <c r="AJ663" s="35"/>
      <c r="AK663" s="35"/>
      <c r="AL663" s="35"/>
      <c r="AM663" s="35"/>
      <c r="AN663" s="35"/>
      <c r="AO663" s="35"/>
      <c r="AP663" s="35"/>
      <c r="AQ663" s="35"/>
      <c r="AR663" s="35"/>
      <c r="AS663" s="36"/>
      <c r="AT663" s="35"/>
    </row>
    <row r="664"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  <c r="P664" s="36"/>
      <c r="Q664" s="35"/>
      <c r="R664" s="35"/>
      <c r="S664" s="35"/>
      <c r="T664" s="35"/>
      <c r="U664" s="35"/>
      <c r="V664" s="35"/>
      <c r="W664" s="35"/>
      <c r="X664" s="35"/>
      <c r="Y664" s="35"/>
      <c r="Z664" s="35"/>
      <c r="AA664" s="35"/>
      <c r="AB664" s="35"/>
      <c r="AC664" s="35"/>
      <c r="AD664" s="35"/>
      <c r="AE664" s="35"/>
      <c r="AF664" s="35"/>
      <c r="AG664" s="35"/>
      <c r="AH664" s="35"/>
      <c r="AI664" s="35"/>
      <c r="AJ664" s="35"/>
      <c r="AK664" s="35"/>
      <c r="AL664" s="35"/>
      <c r="AM664" s="35"/>
      <c r="AN664" s="35"/>
      <c r="AO664" s="35"/>
      <c r="AP664" s="35"/>
      <c r="AQ664" s="35"/>
      <c r="AR664" s="35"/>
      <c r="AS664" s="36"/>
      <c r="AT664" s="35"/>
    </row>
    <row r="665"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  <c r="P665" s="36"/>
      <c r="Q665" s="35"/>
      <c r="R665" s="35"/>
      <c r="S665" s="35"/>
      <c r="T665" s="35"/>
      <c r="U665" s="35"/>
      <c r="V665" s="35"/>
      <c r="W665" s="35"/>
      <c r="X665" s="35"/>
      <c r="Y665" s="35"/>
      <c r="Z665" s="35"/>
      <c r="AA665" s="35"/>
      <c r="AB665" s="35"/>
      <c r="AC665" s="35"/>
      <c r="AD665" s="35"/>
      <c r="AE665" s="35"/>
      <c r="AF665" s="35"/>
      <c r="AG665" s="35"/>
      <c r="AH665" s="35"/>
      <c r="AI665" s="35"/>
      <c r="AJ665" s="35"/>
      <c r="AK665" s="35"/>
      <c r="AL665" s="35"/>
      <c r="AM665" s="35"/>
      <c r="AN665" s="35"/>
      <c r="AO665" s="35"/>
      <c r="AP665" s="35"/>
      <c r="AQ665" s="35"/>
      <c r="AR665" s="35"/>
      <c r="AS665" s="36"/>
      <c r="AT665" s="35"/>
    </row>
    <row r="666"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  <c r="P666" s="36"/>
      <c r="Q666" s="35"/>
      <c r="R666" s="35"/>
      <c r="S666" s="35"/>
      <c r="T666" s="35"/>
      <c r="U666" s="35"/>
      <c r="V666" s="35"/>
      <c r="W666" s="35"/>
      <c r="X666" s="35"/>
      <c r="Y666" s="35"/>
      <c r="Z666" s="35"/>
      <c r="AA666" s="35"/>
      <c r="AB666" s="35"/>
      <c r="AC666" s="35"/>
      <c r="AD666" s="35"/>
      <c r="AE666" s="35"/>
      <c r="AF666" s="35"/>
      <c r="AG666" s="35"/>
      <c r="AH666" s="35"/>
      <c r="AI666" s="35"/>
      <c r="AJ666" s="35"/>
      <c r="AK666" s="35"/>
      <c r="AL666" s="35"/>
      <c r="AM666" s="35"/>
      <c r="AN666" s="35"/>
      <c r="AO666" s="35"/>
      <c r="AP666" s="35"/>
      <c r="AQ666" s="35"/>
      <c r="AR666" s="35"/>
      <c r="AS666" s="36"/>
      <c r="AT666" s="35"/>
    </row>
    <row r="667"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  <c r="P667" s="36"/>
      <c r="Q667" s="35"/>
      <c r="R667" s="35"/>
      <c r="S667" s="35"/>
      <c r="T667" s="35"/>
      <c r="U667" s="35"/>
      <c r="V667" s="35"/>
      <c r="W667" s="35"/>
      <c r="X667" s="35"/>
      <c r="Y667" s="35"/>
      <c r="Z667" s="35"/>
      <c r="AA667" s="35"/>
      <c r="AB667" s="35"/>
      <c r="AC667" s="35"/>
      <c r="AD667" s="35"/>
      <c r="AE667" s="35"/>
      <c r="AF667" s="35"/>
      <c r="AG667" s="35"/>
      <c r="AH667" s="35"/>
      <c r="AI667" s="35"/>
      <c r="AJ667" s="35"/>
      <c r="AK667" s="35"/>
      <c r="AL667" s="35"/>
      <c r="AM667" s="35"/>
      <c r="AN667" s="35"/>
      <c r="AO667" s="35"/>
      <c r="AP667" s="35"/>
      <c r="AQ667" s="35"/>
      <c r="AR667" s="35"/>
      <c r="AS667" s="36"/>
      <c r="AT667" s="35"/>
    </row>
    <row r="668"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  <c r="P668" s="36"/>
      <c r="Q668" s="35"/>
      <c r="R668" s="35"/>
      <c r="S668" s="35"/>
      <c r="T668" s="35"/>
      <c r="U668" s="35"/>
      <c r="V668" s="35"/>
      <c r="W668" s="35"/>
      <c r="X668" s="35"/>
      <c r="Y668" s="35"/>
      <c r="Z668" s="35"/>
      <c r="AA668" s="35"/>
      <c r="AB668" s="35"/>
      <c r="AC668" s="35"/>
      <c r="AD668" s="35"/>
      <c r="AE668" s="35"/>
      <c r="AF668" s="35"/>
      <c r="AG668" s="35"/>
      <c r="AH668" s="35"/>
      <c r="AI668" s="35"/>
      <c r="AJ668" s="35"/>
      <c r="AK668" s="35"/>
      <c r="AL668" s="35"/>
      <c r="AM668" s="35"/>
      <c r="AN668" s="35"/>
      <c r="AO668" s="35"/>
      <c r="AP668" s="35"/>
      <c r="AQ668" s="35"/>
      <c r="AR668" s="35"/>
      <c r="AS668" s="36"/>
      <c r="AT668" s="35"/>
    </row>
    <row r="669"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  <c r="P669" s="36"/>
      <c r="Q669" s="35"/>
      <c r="R669" s="35"/>
      <c r="S669" s="35"/>
      <c r="T669" s="35"/>
      <c r="U669" s="35"/>
      <c r="V669" s="35"/>
      <c r="W669" s="35"/>
      <c r="X669" s="35"/>
      <c r="Y669" s="35"/>
      <c r="Z669" s="35"/>
      <c r="AA669" s="35"/>
      <c r="AB669" s="35"/>
      <c r="AC669" s="35"/>
      <c r="AD669" s="35"/>
      <c r="AE669" s="35"/>
      <c r="AF669" s="35"/>
      <c r="AG669" s="35"/>
      <c r="AH669" s="35"/>
      <c r="AI669" s="35"/>
      <c r="AJ669" s="35"/>
      <c r="AK669" s="35"/>
      <c r="AL669" s="35"/>
      <c r="AM669" s="35"/>
      <c r="AN669" s="35"/>
      <c r="AO669" s="35"/>
      <c r="AP669" s="35"/>
      <c r="AQ669" s="35"/>
      <c r="AR669" s="35"/>
      <c r="AS669" s="36"/>
      <c r="AT669" s="35"/>
    </row>
    <row r="670"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  <c r="P670" s="36"/>
      <c r="Q670" s="35"/>
      <c r="R670" s="35"/>
      <c r="S670" s="35"/>
      <c r="T670" s="35"/>
      <c r="U670" s="35"/>
      <c r="V670" s="35"/>
      <c r="W670" s="35"/>
      <c r="X670" s="35"/>
      <c r="Y670" s="35"/>
      <c r="Z670" s="35"/>
      <c r="AA670" s="35"/>
      <c r="AB670" s="35"/>
      <c r="AC670" s="35"/>
      <c r="AD670" s="35"/>
      <c r="AE670" s="35"/>
      <c r="AF670" s="35"/>
      <c r="AG670" s="35"/>
      <c r="AH670" s="35"/>
      <c r="AI670" s="35"/>
      <c r="AJ670" s="35"/>
      <c r="AK670" s="35"/>
      <c r="AL670" s="35"/>
      <c r="AM670" s="35"/>
      <c r="AN670" s="35"/>
      <c r="AO670" s="35"/>
      <c r="AP670" s="35"/>
      <c r="AQ670" s="35"/>
      <c r="AR670" s="35"/>
      <c r="AS670" s="36"/>
      <c r="AT670" s="35"/>
    </row>
    <row r="671"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  <c r="P671" s="36"/>
      <c r="Q671" s="35"/>
      <c r="R671" s="35"/>
      <c r="S671" s="35"/>
      <c r="T671" s="35"/>
      <c r="U671" s="35"/>
      <c r="V671" s="35"/>
      <c r="W671" s="35"/>
      <c r="X671" s="35"/>
      <c r="Y671" s="35"/>
      <c r="Z671" s="35"/>
      <c r="AA671" s="35"/>
      <c r="AB671" s="35"/>
      <c r="AC671" s="35"/>
      <c r="AD671" s="35"/>
      <c r="AE671" s="35"/>
      <c r="AF671" s="35"/>
      <c r="AG671" s="35"/>
      <c r="AH671" s="35"/>
      <c r="AI671" s="35"/>
      <c r="AJ671" s="35"/>
      <c r="AK671" s="35"/>
      <c r="AL671" s="35"/>
      <c r="AM671" s="35"/>
      <c r="AN671" s="35"/>
      <c r="AO671" s="35"/>
      <c r="AP671" s="35"/>
      <c r="AQ671" s="35"/>
      <c r="AR671" s="35"/>
      <c r="AS671" s="36"/>
      <c r="AT671" s="35"/>
    </row>
    <row r="672"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  <c r="P672" s="36"/>
      <c r="Q672" s="35"/>
      <c r="R672" s="35"/>
      <c r="S672" s="35"/>
      <c r="T672" s="35"/>
      <c r="U672" s="35"/>
      <c r="V672" s="35"/>
      <c r="W672" s="35"/>
      <c r="X672" s="35"/>
      <c r="Y672" s="35"/>
      <c r="Z672" s="35"/>
      <c r="AA672" s="35"/>
      <c r="AB672" s="35"/>
      <c r="AC672" s="35"/>
      <c r="AD672" s="35"/>
      <c r="AE672" s="35"/>
      <c r="AF672" s="35"/>
      <c r="AG672" s="35"/>
      <c r="AH672" s="35"/>
      <c r="AI672" s="35"/>
      <c r="AJ672" s="35"/>
      <c r="AK672" s="35"/>
      <c r="AL672" s="35"/>
      <c r="AM672" s="35"/>
      <c r="AN672" s="35"/>
      <c r="AO672" s="35"/>
      <c r="AP672" s="35"/>
      <c r="AQ672" s="35"/>
      <c r="AR672" s="35"/>
      <c r="AS672" s="36"/>
      <c r="AT672" s="35"/>
    </row>
    <row r="673"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  <c r="P673" s="36"/>
      <c r="Q673" s="35"/>
      <c r="R673" s="35"/>
      <c r="S673" s="35"/>
      <c r="T673" s="35"/>
      <c r="U673" s="35"/>
      <c r="V673" s="35"/>
      <c r="W673" s="35"/>
      <c r="X673" s="35"/>
      <c r="Y673" s="35"/>
      <c r="Z673" s="35"/>
      <c r="AA673" s="35"/>
      <c r="AB673" s="35"/>
      <c r="AC673" s="35"/>
      <c r="AD673" s="35"/>
      <c r="AE673" s="35"/>
      <c r="AF673" s="35"/>
      <c r="AG673" s="35"/>
      <c r="AH673" s="35"/>
      <c r="AI673" s="35"/>
      <c r="AJ673" s="35"/>
      <c r="AK673" s="35"/>
      <c r="AL673" s="35"/>
      <c r="AM673" s="35"/>
      <c r="AN673" s="35"/>
      <c r="AO673" s="35"/>
      <c r="AP673" s="35"/>
      <c r="AQ673" s="35"/>
      <c r="AR673" s="35"/>
      <c r="AS673" s="36"/>
      <c r="AT673" s="35"/>
    </row>
    <row r="674"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  <c r="P674" s="36"/>
      <c r="Q674" s="35"/>
      <c r="R674" s="35"/>
      <c r="S674" s="35"/>
      <c r="T674" s="35"/>
      <c r="U674" s="35"/>
      <c r="V674" s="35"/>
      <c r="W674" s="35"/>
      <c r="X674" s="35"/>
      <c r="Y674" s="35"/>
      <c r="Z674" s="35"/>
      <c r="AA674" s="35"/>
      <c r="AB674" s="35"/>
      <c r="AC674" s="35"/>
      <c r="AD674" s="35"/>
      <c r="AE674" s="35"/>
      <c r="AF674" s="35"/>
      <c r="AG674" s="35"/>
      <c r="AH674" s="35"/>
      <c r="AI674" s="35"/>
      <c r="AJ674" s="35"/>
      <c r="AK674" s="35"/>
      <c r="AL674" s="35"/>
      <c r="AM674" s="35"/>
      <c r="AN674" s="35"/>
      <c r="AO674" s="35"/>
      <c r="AP674" s="35"/>
      <c r="AQ674" s="35"/>
      <c r="AR674" s="35"/>
      <c r="AS674" s="36"/>
      <c r="AT674" s="35"/>
    </row>
    <row r="675"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  <c r="P675" s="36"/>
      <c r="Q675" s="35"/>
      <c r="R675" s="35"/>
      <c r="S675" s="35"/>
      <c r="T675" s="35"/>
      <c r="U675" s="35"/>
      <c r="V675" s="35"/>
      <c r="W675" s="35"/>
      <c r="X675" s="35"/>
      <c r="Y675" s="35"/>
      <c r="Z675" s="35"/>
      <c r="AA675" s="35"/>
      <c r="AB675" s="35"/>
      <c r="AC675" s="35"/>
      <c r="AD675" s="35"/>
      <c r="AE675" s="35"/>
      <c r="AF675" s="35"/>
      <c r="AG675" s="35"/>
      <c r="AH675" s="35"/>
      <c r="AI675" s="35"/>
      <c r="AJ675" s="35"/>
      <c r="AK675" s="35"/>
      <c r="AL675" s="35"/>
      <c r="AM675" s="35"/>
      <c r="AN675" s="35"/>
      <c r="AO675" s="35"/>
      <c r="AP675" s="35"/>
      <c r="AQ675" s="35"/>
      <c r="AR675" s="35"/>
      <c r="AS675" s="36"/>
      <c r="AT675" s="35"/>
    </row>
    <row r="676"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  <c r="P676" s="36"/>
      <c r="Q676" s="35"/>
      <c r="R676" s="35"/>
      <c r="S676" s="35"/>
      <c r="T676" s="35"/>
      <c r="U676" s="35"/>
      <c r="V676" s="35"/>
      <c r="W676" s="35"/>
      <c r="X676" s="35"/>
      <c r="Y676" s="35"/>
      <c r="Z676" s="35"/>
      <c r="AA676" s="35"/>
      <c r="AB676" s="35"/>
      <c r="AC676" s="35"/>
      <c r="AD676" s="35"/>
      <c r="AE676" s="35"/>
      <c r="AF676" s="35"/>
      <c r="AG676" s="35"/>
      <c r="AH676" s="35"/>
      <c r="AI676" s="35"/>
      <c r="AJ676" s="35"/>
      <c r="AK676" s="35"/>
      <c r="AL676" s="35"/>
      <c r="AM676" s="35"/>
      <c r="AN676" s="35"/>
      <c r="AO676" s="35"/>
      <c r="AP676" s="35"/>
      <c r="AQ676" s="35"/>
      <c r="AR676" s="35"/>
      <c r="AS676" s="36"/>
      <c r="AT676" s="35"/>
    </row>
    <row r="677"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  <c r="P677" s="36"/>
      <c r="Q677" s="35"/>
      <c r="R677" s="35"/>
      <c r="S677" s="35"/>
      <c r="T677" s="35"/>
      <c r="U677" s="35"/>
      <c r="V677" s="35"/>
      <c r="W677" s="35"/>
      <c r="X677" s="35"/>
      <c r="Y677" s="35"/>
      <c r="Z677" s="35"/>
      <c r="AA677" s="35"/>
      <c r="AB677" s="35"/>
      <c r="AC677" s="35"/>
      <c r="AD677" s="35"/>
      <c r="AE677" s="35"/>
      <c r="AF677" s="35"/>
      <c r="AG677" s="35"/>
      <c r="AH677" s="35"/>
      <c r="AI677" s="35"/>
      <c r="AJ677" s="35"/>
      <c r="AK677" s="35"/>
      <c r="AL677" s="35"/>
      <c r="AM677" s="35"/>
      <c r="AN677" s="35"/>
      <c r="AO677" s="35"/>
      <c r="AP677" s="35"/>
      <c r="AQ677" s="35"/>
      <c r="AR677" s="35"/>
      <c r="AS677" s="36"/>
      <c r="AT677" s="35"/>
    </row>
    <row r="678"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  <c r="P678" s="36"/>
      <c r="Q678" s="35"/>
      <c r="R678" s="35"/>
      <c r="S678" s="35"/>
      <c r="T678" s="35"/>
      <c r="U678" s="35"/>
      <c r="V678" s="35"/>
      <c r="W678" s="35"/>
      <c r="X678" s="35"/>
      <c r="Y678" s="35"/>
      <c r="Z678" s="35"/>
      <c r="AA678" s="35"/>
      <c r="AB678" s="35"/>
      <c r="AC678" s="35"/>
      <c r="AD678" s="35"/>
      <c r="AE678" s="35"/>
      <c r="AF678" s="35"/>
      <c r="AG678" s="35"/>
      <c r="AH678" s="35"/>
      <c r="AI678" s="35"/>
      <c r="AJ678" s="35"/>
      <c r="AK678" s="35"/>
      <c r="AL678" s="35"/>
      <c r="AM678" s="35"/>
      <c r="AN678" s="35"/>
      <c r="AO678" s="35"/>
      <c r="AP678" s="35"/>
      <c r="AQ678" s="35"/>
      <c r="AR678" s="35"/>
      <c r="AS678" s="36"/>
      <c r="AT678" s="35"/>
    </row>
    <row r="679"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  <c r="P679" s="36"/>
      <c r="Q679" s="35"/>
      <c r="R679" s="35"/>
      <c r="S679" s="35"/>
      <c r="T679" s="35"/>
      <c r="U679" s="35"/>
      <c r="V679" s="35"/>
      <c r="W679" s="35"/>
      <c r="X679" s="35"/>
      <c r="Y679" s="35"/>
      <c r="Z679" s="35"/>
      <c r="AA679" s="35"/>
      <c r="AB679" s="35"/>
      <c r="AC679" s="35"/>
      <c r="AD679" s="35"/>
      <c r="AE679" s="35"/>
      <c r="AF679" s="35"/>
      <c r="AG679" s="35"/>
      <c r="AH679" s="35"/>
      <c r="AI679" s="35"/>
      <c r="AJ679" s="35"/>
      <c r="AK679" s="35"/>
      <c r="AL679" s="35"/>
      <c r="AM679" s="35"/>
      <c r="AN679" s="35"/>
      <c r="AO679" s="35"/>
      <c r="AP679" s="35"/>
      <c r="AQ679" s="35"/>
      <c r="AR679" s="35"/>
      <c r="AS679" s="36"/>
      <c r="AT679" s="35"/>
    </row>
    <row r="680"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  <c r="P680" s="36"/>
      <c r="Q680" s="35"/>
      <c r="R680" s="35"/>
      <c r="S680" s="35"/>
      <c r="T680" s="35"/>
      <c r="U680" s="35"/>
      <c r="V680" s="35"/>
      <c r="W680" s="35"/>
      <c r="X680" s="35"/>
      <c r="Y680" s="35"/>
      <c r="Z680" s="35"/>
      <c r="AA680" s="35"/>
      <c r="AB680" s="35"/>
      <c r="AC680" s="35"/>
      <c r="AD680" s="35"/>
      <c r="AE680" s="35"/>
      <c r="AF680" s="35"/>
      <c r="AG680" s="35"/>
      <c r="AH680" s="35"/>
      <c r="AI680" s="35"/>
      <c r="AJ680" s="35"/>
      <c r="AK680" s="35"/>
      <c r="AL680" s="35"/>
      <c r="AM680" s="35"/>
      <c r="AN680" s="35"/>
      <c r="AO680" s="35"/>
      <c r="AP680" s="35"/>
      <c r="AQ680" s="35"/>
      <c r="AR680" s="35"/>
      <c r="AS680" s="36"/>
      <c r="AT680" s="35"/>
    </row>
    <row r="681"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  <c r="P681" s="36"/>
      <c r="Q681" s="35"/>
      <c r="R681" s="35"/>
      <c r="S681" s="35"/>
      <c r="T681" s="35"/>
      <c r="U681" s="35"/>
      <c r="V681" s="35"/>
      <c r="W681" s="35"/>
      <c r="X681" s="35"/>
      <c r="Y681" s="35"/>
      <c r="Z681" s="35"/>
      <c r="AA681" s="35"/>
      <c r="AB681" s="35"/>
      <c r="AC681" s="35"/>
      <c r="AD681" s="35"/>
      <c r="AE681" s="35"/>
      <c r="AF681" s="35"/>
      <c r="AG681" s="35"/>
      <c r="AH681" s="35"/>
      <c r="AI681" s="35"/>
      <c r="AJ681" s="35"/>
      <c r="AK681" s="35"/>
      <c r="AL681" s="35"/>
      <c r="AM681" s="35"/>
      <c r="AN681" s="35"/>
      <c r="AO681" s="35"/>
      <c r="AP681" s="35"/>
      <c r="AQ681" s="35"/>
      <c r="AR681" s="35"/>
      <c r="AS681" s="36"/>
      <c r="AT681" s="35"/>
    </row>
    <row r="682"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  <c r="P682" s="36"/>
      <c r="Q682" s="35"/>
      <c r="R682" s="35"/>
      <c r="S682" s="35"/>
      <c r="T682" s="35"/>
      <c r="U682" s="35"/>
      <c r="V682" s="35"/>
      <c r="W682" s="35"/>
      <c r="X682" s="35"/>
      <c r="Y682" s="35"/>
      <c r="Z682" s="35"/>
      <c r="AA682" s="35"/>
      <c r="AB682" s="35"/>
      <c r="AC682" s="35"/>
      <c r="AD682" s="35"/>
      <c r="AE682" s="35"/>
      <c r="AF682" s="35"/>
      <c r="AG682" s="35"/>
      <c r="AH682" s="35"/>
      <c r="AI682" s="35"/>
      <c r="AJ682" s="35"/>
      <c r="AK682" s="35"/>
      <c r="AL682" s="35"/>
      <c r="AM682" s="35"/>
      <c r="AN682" s="35"/>
      <c r="AO682" s="35"/>
      <c r="AP682" s="35"/>
      <c r="AQ682" s="35"/>
      <c r="AR682" s="35"/>
      <c r="AS682" s="36"/>
      <c r="AT682" s="35"/>
    </row>
    <row r="683"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  <c r="P683" s="36"/>
      <c r="Q683" s="35"/>
      <c r="R683" s="35"/>
      <c r="S683" s="35"/>
      <c r="T683" s="35"/>
      <c r="U683" s="35"/>
      <c r="V683" s="35"/>
      <c r="W683" s="35"/>
      <c r="X683" s="35"/>
      <c r="Y683" s="35"/>
      <c r="Z683" s="35"/>
      <c r="AA683" s="35"/>
      <c r="AB683" s="35"/>
      <c r="AC683" s="35"/>
      <c r="AD683" s="35"/>
      <c r="AE683" s="35"/>
      <c r="AF683" s="35"/>
      <c r="AG683" s="35"/>
      <c r="AH683" s="35"/>
      <c r="AI683" s="35"/>
      <c r="AJ683" s="35"/>
      <c r="AK683" s="35"/>
      <c r="AL683" s="35"/>
      <c r="AM683" s="35"/>
      <c r="AN683" s="35"/>
      <c r="AO683" s="35"/>
      <c r="AP683" s="35"/>
      <c r="AQ683" s="35"/>
      <c r="AR683" s="35"/>
      <c r="AS683" s="36"/>
      <c r="AT683" s="35"/>
    </row>
    <row r="684"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  <c r="P684" s="36"/>
      <c r="Q684" s="35"/>
      <c r="R684" s="35"/>
      <c r="S684" s="35"/>
      <c r="T684" s="35"/>
      <c r="U684" s="35"/>
      <c r="V684" s="35"/>
      <c r="W684" s="35"/>
      <c r="X684" s="35"/>
      <c r="Y684" s="35"/>
      <c r="Z684" s="35"/>
      <c r="AA684" s="35"/>
      <c r="AB684" s="35"/>
      <c r="AC684" s="35"/>
      <c r="AD684" s="35"/>
      <c r="AE684" s="35"/>
      <c r="AF684" s="35"/>
      <c r="AG684" s="35"/>
      <c r="AH684" s="35"/>
      <c r="AI684" s="35"/>
      <c r="AJ684" s="35"/>
      <c r="AK684" s="35"/>
      <c r="AL684" s="35"/>
      <c r="AM684" s="35"/>
      <c r="AN684" s="35"/>
      <c r="AO684" s="35"/>
      <c r="AP684" s="35"/>
      <c r="AQ684" s="35"/>
      <c r="AR684" s="35"/>
      <c r="AS684" s="36"/>
      <c r="AT684" s="35"/>
    </row>
    <row r="685"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  <c r="P685" s="36"/>
      <c r="Q685" s="35"/>
      <c r="R685" s="35"/>
      <c r="S685" s="35"/>
      <c r="T685" s="35"/>
      <c r="U685" s="35"/>
      <c r="V685" s="35"/>
      <c r="W685" s="35"/>
      <c r="X685" s="35"/>
      <c r="Y685" s="35"/>
      <c r="Z685" s="35"/>
      <c r="AA685" s="35"/>
      <c r="AB685" s="35"/>
      <c r="AC685" s="35"/>
      <c r="AD685" s="35"/>
      <c r="AE685" s="35"/>
      <c r="AF685" s="35"/>
      <c r="AG685" s="35"/>
      <c r="AH685" s="35"/>
      <c r="AI685" s="35"/>
      <c r="AJ685" s="35"/>
      <c r="AK685" s="35"/>
      <c r="AL685" s="35"/>
      <c r="AM685" s="35"/>
      <c r="AN685" s="35"/>
      <c r="AO685" s="35"/>
      <c r="AP685" s="35"/>
      <c r="AQ685" s="35"/>
      <c r="AR685" s="35"/>
      <c r="AS685" s="36"/>
      <c r="AT685" s="35"/>
    </row>
    <row r="686"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  <c r="P686" s="36"/>
      <c r="Q686" s="35"/>
      <c r="R686" s="35"/>
      <c r="S686" s="35"/>
      <c r="T686" s="35"/>
      <c r="U686" s="35"/>
      <c r="V686" s="35"/>
      <c r="W686" s="35"/>
      <c r="X686" s="35"/>
      <c r="Y686" s="35"/>
      <c r="Z686" s="35"/>
      <c r="AA686" s="35"/>
      <c r="AB686" s="35"/>
      <c r="AC686" s="35"/>
      <c r="AD686" s="35"/>
      <c r="AE686" s="35"/>
      <c r="AF686" s="35"/>
      <c r="AG686" s="35"/>
      <c r="AH686" s="35"/>
      <c r="AI686" s="35"/>
      <c r="AJ686" s="35"/>
      <c r="AK686" s="35"/>
      <c r="AL686" s="35"/>
      <c r="AM686" s="35"/>
      <c r="AN686" s="35"/>
      <c r="AO686" s="35"/>
      <c r="AP686" s="35"/>
      <c r="AQ686" s="35"/>
      <c r="AR686" s="35"/>
      <c r="AS686" s="36"/>
      <c r="AT686" s="35"/>
    </row>
    <row r="687"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  <c r="P687" s="36"/>
      <c r="Q687" s="35"/>
      <c r="R687" s="35"/>
      <c r="S687" s="35"/>
      <c r="T687" s="35"/>
      <c r="U687" s="35"/>
      <c r="V687" s="35"/>
      <c r="W687" s="35"/>
      <c r="X687" s="35"/>
      <c r="Y687" s="35"/>
      <c r="Z687" s="35"/>
      <c r="AA687" s="35"/>
      <c r="AB687" s="35"/>
      <c r="AC687" s="35"/>
      <c r="AD687" s="35"/>
      <c r="AE687" s="35"/>
      <c r="AF687" s="35"/>
      <c r="AG687" s="35"/>
      <c r="AH687" s="35"/>
      <c r="AI687" s="35"/>
      <c r="AJ687" s="35"/>
      <c r="AK687" s="35"/>
      <c r="AL687" s="35"/>
      <c r="AM687" s="35"/>
      <c r="AN687" s="35"/>
      <c r="AO687" s="35"/>
      <c r="AP687" s="35"/>
      <c r="AQ687" s="35"/>
      <c r="AR687" s="35"/>
      <c r="AS687" s="36"/>
      <c r="AT687" s="35"/>
    </row>
    <row r="688"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  <c r="P688" s="36"/>
      <c r="Q688" s="35"/>
      <c r="R688" s="35"/>
      <c r="S688" s="35"/>
      <c r="T688" s="35"/>
      <c r="U688" s="35"/>
      <c r="V688" s="35"/>
      <c r="W688" s="35"/>
      <c r="X688" s="35"/>
      <c r="Y688" s="35"/>
      <c r="Z688" s="35"/>
      <c r="AA688" s="35"/>
      <c r="AB688" s="35"/>
      <c r="AC688" s="35"/>
      <c r="AD688" s="35"/>
      <c r="AE688" s="35"/>
      <c r="AF688" s="35"/>
      <c r="AG688" s="35"/>
      <c r="AH688" s="35"/>
      <c r="AI688" s="35"/>
      <c r="AJ688" s="35"/>
      <c r="AK688" s="35"/>
      <c r="AL688" s="35"/>
      <c r="AM688" s="35"/>
      <c r="AN688" s="35"/>
      <c r="AO688" s="35"/>
      <c r="AP688" s="35"/>
      <c r="AQ688" s="35"/>
      <c r="AR688" s="35"/>
      <c r="AS688" s="36"/>
      <c r="AT688" s="35"/>
    </row>
    <row r="689"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  <c r="P689" s="36"/>
      <c r="Q689" s="35"/>
      <c r="R689" s="35"/>
      <c r="S689" s="35"/>
      <c r="T689" s="35"/>
      <c r="U689" s="35"/>
      <c r="V689" s="35"/>
      <c r="W689" s="35"/>
      <c r="X689" s="35"/>
      <c r="Y689" s="35"/>
      <c r="Z689" s="35"/>
      <c r="AA689" s="35"/>
      <c r="AB689" s="35"/>
      <c r="AC689" s="35"/>
      <c r="AD689" s="35"/>
      <c r="AE689" s="35"/>
      <c r="AF689" s="35"/>
      <c r="AG689" s="35"/>
      <c r="AH689" s="35"/>
      <c r="AI689" s="35"/>
      <c r="AJ689" s="35"/>
      <c r="AK689" s="35"/>
      <c r="AL689" s="35"/>
      <c r="AM689" s="35"/>
      <c r="AN689" s="35"/>
      <c r="AO689" s="35"/>
      <c r="AP689" s="35"/>
      <c r="AQ689" s="35"/>
      <c r="AR689" s="35"/>
      <c r="AS689" s="36"/>
      <c r="AT689" s="35"/>
    </row>
    <row r="690"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  <c r="P690" s="36"/>
      <c r="Q690" s="35"/>
      <c r="R690" s="35"/>
      <c r="S690" s="35"/>
      <c r="T690" s="35"/>
      <c r="U690" s="35"/>
      <c r="V690" s="35"/>
      <c r="W690" s="35"/>
      <c r="X690" s="35"/>
      <c r="Y690" s="35"/>
      <c r="Z690" s="35"/>
      <c r="AA690" s="35"/>
      <c r="AB690" s="35"/>
      <c r="AC690" s="35"/>
      <c r="AD690" s="35"/>
      <c r="AE690" s="35"/>
      <c r="AF690" s="35"/>
      <c r="AG690" s="35"/>
      <c r="AH690" s="35"/>
      <c r="AI690" s="35"/>
      <c r="AJ690" s="35"/>
      <c r="AK690" s="35"/>
      <c r="AL690" s="35"/>
      <c r="AM690" s="35"/>
      <c r="AN690" s="35"/>
      <c r="AO690" s="35"/>
      <c r="AP690" s="35"/>
      <c r="AQ690" s="35"/>
      <c r="AR690" s="35"/>
      <c r="AS690" s="36"/>
      <c r="AT690" s="35"/>
    </row>
    <row r="691"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  <c r="P691" s="36"/>
      <c r="Q691" s="35"/>
      <c r="R691" s="35"/>
      <c r="S691" s="35"/>
      <c r="T691" s="35"/>
      <c r="U691" s="35"/>
      <c r="V691" s="35"/>
      <c r="W691" s="35"/>
      <c r="X691" s="35"/>
      <c r="Y691" s="35"/>
      <c r="Z691" s="35"/>
      <c r="AA691" s="35"/>
      <c r="AB691" s="35"/>
      <c r="AC691" s="35"/>
      <c r="AD691" s="35"/>
      <c r="AE691" s="35"/>
      <c r="AF691" s="35"/>
      <c r="AG691" s="35"/>
      <c r="AH691" s="35"/>
      <c r="AI691" s="35"/>
      <c r="AJ691" s="35"/>
      <c r="AK691" s="35"/>
      <c r="AL691" s="35"/>
      <c r="AM691" s="35"/>
      <c r="AN691" s="35"/>
      <c r="AO691" s="35"/>
      <c r="AP691" s="35"/>
      <c r="AQ691" s="35"/>
      <c r="AR691" s="35"/>
      <c r="AS691" s="36"/>
      <c r="AT691" s="35"/>
    </row>
    <row r="692"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  <c r="P692" s="36"/>
      <c r="Q692" s="35"/>
      <c r="R692" s="35"/>
      <c r="S692" s="35"/>
      <c r="T692" s="35"/>
      <c r="U692" s="35"/>
      <c r="V692" s="35"/>
      <c r="W692" s="35"/>
      <c r="X692" s="35"/>
      <c r="Y692" s="35"/>
      <c r="Z692" s="35"/>
      <c r="AA692" s="35"/>
      <c r="AB692" s="35"/>
      <c r="AC692" s="35"/>
      <c r="AD692" s="35"/>
      <c r="AE692" s="35"/>
      <c r="AF692" s="35"/>
      <c r="AG692" s="35"/>
      <c r="AH692" s="35"/>
      <c r="AI692" s="35"/>
      <c r="AJ692" s="35"/>
      <c r="AK692" s="35"/>
      <c r="AL692" s="35"/>
      <c r="AM692" s="35"/>
      <c r="AN692" s="35"/>
      <c r="AO692" s="35"/>
      <c r="AP692" s="35"/>
      <c r="AQ692" s="35"/>
      <c r="AR692" s="35"/>
      <c r="AS692" s="36"/>
      <c r="AT692" s="35"/>
    </row>
    <row r="693"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  <c r="P693" s="36"/>
      <c r="Q693" s="35"/>
      <c r="R693" s="35"/>
      <c r="S693" s="35"/>
      <c r="T693" s="35"/>
      <c r="U693" s="35"/>
      <c r="V693" s="35"/>
      <c r="W693" s="35"/>
      <c r="X693" s="35"/>
      <c r="Y693" s="35"/>
      <c r="Z693" s="35"/>
      <c r="AA693" s="35"/>
      <c r="AB693" s="35"/>
      <c r="AC693" s="35"/>
      <c r="AD693" s="35"/>
      <c r="AE693" s="35"/>
      <c r="AF693" s="35"/>
      <c r="AG693" s="35"/>
      <c r="AH693" s="35"/>
      <c r="AI693" s="35"/>
      <c r="AJ693" s="35"/>
      <c r="AK693" s="35"/>
      <c r="AL693" s="35"/>
      <c r="AM693" s="35"/>
      <c r="AN693" s="35"/>
      <c r="AO693" s="35"/>
      <c r="AP693" s="35"/>
      <c r="AQ693" s="35"/>
      <c r="AR693" s="35"/>
      <c r="AS693" s="36"/>
      <c r="AT693" s="35"/>
    </row>
    <row r="694"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  <c r="P694" s="36"/>
      <c r="Q694" s="35"/>
      <c r="R694" s="35"/>
      <c r="S694" s="35"/>
      <c r="T694" s="35"/>
      <c r="U694" s="35"/>
      <c r="V694" s="35"/>
      <c r="W694" s="35"/>
      <c r="X694" s="35"/>
      <c r="Y694" s="35"/>
      <c r="Z694" s="35"/>
      <c r="AA694" s="35"/>
      <c r="AB694" s="35"/>
      <c r="AC694" s="35"/>
      <c r="AD694" s="35"/>
      <c r="AE694" s="35"/>
      <c r="AF694" s="35"/>
      <c r="AG694" s="35"/>
      <c r="AH694" s="35"/>
      <c r="AI694" s="35"/>
      <c r="AJ694" s="35"/>
      <c r="AK694" s="35"/>
      <c r="AL694" s="35"/>
      <c r="AM694" s="35"/>
      <c r="AN694" s="35"/>
      <c r="AO694" s="35"/>
      <c r="AP694" s="35"/>
      <c r="AQ694" s="35"/>
      <c r="AR694" s="35"/>
      <c r="AS694" s="36"/>
      <c r="AT694" s="35"/>
    </row>
    <row r="695"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  <c r="P695" s="36"/>
      <c r="Q695" s="35"/>
      <c r="R695" s="35"/>
      <c r="S695" s="35"/>
      <c r="T695" s="35"/>
      <c r="U695" s="35"/>
      <c r="V695" s="35"/>
      <c r="W695" s="35"/>
      <c r="X695" s="35"/>
      <c r="Y695" s="35"/>
      <c r="Z695" s="35"/>
      <c r="AA695" s="35"/>
      <c r="AB695" s="35"/>
      <c r="AC695" s="35"/>
      <c r="AD695" s="35"/>
      <c r="AE695" s="35"/>
      <c r="AF695" s="35"/>
      <c r="AG695" s="35"/>
      <c r="AH695" s="35"/>
      <c r="AI695" s="35"/>
      <c r="AJ695" s="35"/>
      <c r="AK695" s="35"/>
      <c r="AL695" s="35"/>
      <c r="AM695" s="35"/>
      <c r="AN695" s="35"/>
      <c r="AO695" s="35"/>
      <c r="AP695" s="35"/>
      <c r="AQ695" s="35"/>
      <c r="AR695" s="35"/>
      <c r="AS695" s="36"/>
      <c r="AT695" s="35"/>
    </row>
    <row r="696"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  <c r="P696" s="36"/>
      <c r="Q696" s="35"/>
      <c r="R696" s="35"/>
      <c r="S696" s="35"/>
      <c r="T696" s="35"/>
      <c r="U696" s="35"/>
      <c r="V696" s="35"/>
      <c r="W696" s="35"/>
      <c r="X696" s="35"/>
      <c r="Y696" s="35"/>
      <c r="Z696" s="35"/>
      <c r="AA696" s="35"/>
      <c r="AB696" s="35"/>
      <c r="AC696" s="35"/>
      <c r="AD696" s="35"/>
      <c r="AE696" s="35"/>
      <c r="AF696" s="35"/>
      <c r="AG696" s="35"/>
      <c r="AH696" s="35"/>
      <c r="AI696" s="35"/>
      <c r="AJ696" s="35"/>
      <c r="AK696" s="35"/>
      <c r="AL696" s="35"/>
      <c r="AM696" s="35"/>
      <c r="AN696" s="35"/>
      <c r="AO696" s="35"/>
      <c r="AP696" s="35"/>
      <c r="AQ696" s="35"/>
      <c r="AR696" s="35"/>
      <c r="AS696" s="36"/>
      <c r="AT696" s="35"/>
    </row>
    <row r="697"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  <c r="P697" s="36"/>
      <c r="Q697" s="35"/>
      <c r="R697" s="35"/>
      <c r="S697" s="35"/>
      <c r="T697" s="35"/>
      <c r="U697" s="35"/>
      <c r="V697" s="35"/>
      <c r="W697" s="35"/>
      <c r="X697" s="35"/>
      <c r="Y697" s="35"/>
      <c r="Z697" s="35"/>
      <c r="AA697" s="35"/>
      <c r="AB697" s="35"/>
      <c r="AC697" s="35"/>
      <c r="AD697" s="35"/>
      <c r="AE697" s="35"/>
      <c r="AF697" s="35"/>
      <c r="AG697" s="35"/>
      <c r="AH697" s="35"/>
      <c r="AI697" s="35"/>
      <c r="AJ697" s="35"/>
      <c r="AK697" s="35"/>
      <c r="AL697" s="35"/>
      <c r="AM697" s="35"/>
      <c r="AN697" s="35"/>
      <c r="AO697" s="35"/>
      <c r="AP697" s="35"/>
      <c r="AQ697" s="35"/>
      <c r="AR697" s="35"/>
      <c r="AS697" s="36"/>
      <c r="AT697" s="35"/>
    </row>
    <row r="698"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  <c r="P698" s="36"/>
      <c r="Q698" s="35"/>
      <c r="R698" s="35"/>
      <c r="S698" s="35"/>
      <c r="T698" s="35"/>
      <c r="U698" s="35"/>
      <c r="V698" s="35"/>
      <c r="W698" s="35"/>
      <c r="X698" s="35"/>
      <c r="Y698" s="35"/>
      <c r="Z698" s="35"/>
      <c r="AA698" s="35"/>
      <c r="AB698" s="35"/>
      <c r="AC698" s="35"/>
      <c r="AD698" s="35"/>
      <c r="AE698" s="35"/>
      <c r="AF698" s="35"/>
      <c r="AG698" s="35"/>
      <c r="AH698" s="35"/>
      <c r="AI698" s="35"/>
      <c r="AJ698" s="35"/>
      <c r="AK698" s="35"/>
      <c r="AL698" s="35"/>
      <c r="AM698" s="35"/>
      <c r="AN698" s="35"/>
      <c r="AO698" s="35"/>
      <c r="AP698" s="35"/>
      <c r="AQ698" s="35"/>
      <c r="AR698" s="35"/>
      <c r="AS698" s="36"/>
      <c r="AT698" s="35"/>
    </row>
    <row r="699"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  <c r="P699" s="36"/>
      <c r="Q699" s="35"/>
      <c r="R699" s="35"/>
      <c r="S699" s="35"/>
      <c r="T699" s="35"/>
      <c r="U699" s="35"/>
      <c r="V699" s="35"/>
      <c r="W699" s="35"/>
      <c r="X699" s="35"/>
      <c r="Y699" s="35"/>
      <c r="Z699" s="35"/>
      <c r="AA699" s="35"/>
      <c r="AB699" s="35"/>
      <c r="AC699" s="35"/>
      <c r="AD699" s="35"/>
      <c r="AE699" s="35"/>
      <c r="AF699" s="35"/>
      <c r="AG699" s="35"/>
      <c r="AH699" s="35"/>
      <c r="AI699" s="35"/>
      <c r="AJ699" s="35"/>
      <c r="AK699" s="35"/>
      <c r="AL699" s="35"/>
      <c r="AM699" s="35"/>
      <c r="AN699" s="35"/>
      <c r="AO699" s="35"/>
      <c r="AP699" s="35"/>
      <c r="AQ699" s="35"/>
      <c r="AR699" s="35"/>
      <c r="AS699" s="36"/>
      <c r="AT699" s="35"/>
    </row>
    <row r="700"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  <c r="P700" s="36"/>
      <c r="Q700" s="35"/>
      <c r="R700" s="35"/>
      <c r="S700" s="35"/>
      <c r="T700" s="35"/>
      <c r="U700" s="35"/>
      <c r="V700" s="35"/>
      <c r="W700" s="35"/>
      <c r="X700" s="35"/>
      <c r="Y700" s="35"/>
      <c r="Z700" s="35"/>
      <c r="AA700" s="35"/>
      <c r="AB700" s="35"/>
      <c r="AC700" s="35"/>
      <c r="AD700" s="35"/>
      <c r="AE700" s="35"/>
      <c r="AF700" s="35"/>
      <c r="AG700" s="35"/>
      <c r="AH700" s="35"/>
      <c r="AI700" s="35"/>
      <c r="AJ700" s="35"/>
      <c r="AK700" s="35"/>
      <c r="AL700" s="35"/>
      <c r="AM700" s="35"/>
      <c r="AN700" s="35"/>
      <c r="AO700" s="35"/>
      <c r="AP700" s="35"/>
      <c r="AQ700" s="35"/>
      <c r="AR700" s="35"/>
      <c r="AS700" s="36"/>
      <c r="AT700" s="35"/>
    </row>
    <row r="701"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  <c r="P701" s="36"/>
      <c r="Q701" s="35"/>
      <c r="R701" s="35"/>
      <c r="S701" s="35"/>
      <c r="T701" s="35"/>
      <c r="U701" s="35"/>
      <c r="V701" s="35"/>
      <c r="W701" s="35"/>
      <c r="X701" s="35"/>
      <c r="Y701" s="35"/>
      <c r="Z701" s="35"/>
      <c r="AA701" s="35"/>
      <c r="AB701" s="35"/>
      <c r="AC701" s="35"/>
      <c r="AD701" s="35"/>
      <c r="AE701" s="35"/>
      <c r="AF701" s="35"/>
      <c r="AG701" s="35"/>
      <c r="AH701" s="35"/>
      <c r="AI701" s="35"/>
      <c r="AJ701" s="35"/>
      <c r="AK701" s="35"/>
      <c r="AL701" s="35"/>
      <c r="AM701" s="35"/>
      <c r="AN701" s="35"/>
      <c r="AO701" s="35"/>
      <c r="AP701" s="35"/>
      <c r="AQ701" s="35"/>
      <c r="AR701" s="35"/>
      <c r="AS701" s="36"/>
      <c r="AT701" s="35"/>
    </row>
    <row r="702"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  <c r="P702" s="36"/>
      <c r="Q702" s="35"/>
      <c r="R702" s="35"/>
      <c r="S702" s="35"/>
      <c r="T702" s="35"/>
      <c r="U702" s="35"/>
      <c r="V702" s="35"/>
      <c r="W702" s="35"/>
      <c r="X702" s="35"/>
      <c r="Y702" s="35"/>
      <c r="Z702" s="35"/>
      <c r="AA702" s="35"/>
      <c r="AB702" s="35"/>
      <c r="AC702" s="35"/>
      <c r="AD702" s="35"/>
      <c r="AE702" s="35"/>
      <c r="AF702" s="35"/>
      <c r="AG702" s="35"/>
      <c r="AH702" s="35"/>
      <c r="AI702" s="35"/>
      <c r="AJ702" s="35"/>
      <c r="AK702" s="35"/>
      <c r="AL702" s="35"/>
      <c r="AM702" s="35"/>
      <c r="AN702" s="35"/>
      <c r="AO702" s="35"/>
      <c r="AP702" s="35"/>
      <c r="AQ702" s="35"/>
      <c r="AR702" s="35"/>
      <c r="AS702" s="36"/>
      <c r="AT702" s="35"/>
    </row>
    <row r="703"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  <c r="P703" s="36"/>
      <c r="Q703" s="35"/>
      <c r="R703" s="35"/>
      <c r="S703" s="35"/>
      <c r="T703" s="35"/>
      <c r="U703" s="35"/>
      <c r="V703" s="35"/>
      <c r="W703" s="35"/>
      <c r="X703" s="35"/>
      <c r="Y703" s="35"/>
      <c r="Z703" s="35"/>
      <c r="AA703" s="35"/>
      <c r="AB703" s="35"/>
      <c r="AC703" s="35"/>
      <c r="AD703" s="35"/>
      <c r="AE703" s="35"/>
      <c r="AF703" s="35"/>
      <c r="AG703" s="35"/>
      <c r="AH703" s="35"/>
      <c r="AI703" s="35"/>
      <c r="AJ703" s="35"/>
      <c r="AK703" s="35"/>
      <c r="AL703" s="35"/>
      <c r="AM703" s="35"/>
      <c r="AN703" s="35"/>
      <c r="AO703" s="35"/>
      <c r="AP703" s="35"/>
      <c r="AQ703" s="35"/>
      <c r="AR703" s="35"/>
      <c r="AS703" s="36"/>
      <c r="AT703" s="35"/>
    </row>
    <row r="704"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  <c r="P704" s="36"/>
      <c r="Q704" s="35"/>
      <c r="R704" s="35"/>
      <c r="S704" s="35"/>
      <c r="T704" s="35"/>
      <c r="U704" s="35"/>
      <c r="V704" s="35"/>
      <c r="W704" s="35"/>
      <c r="X704" s="35"/>
      <c r="Y704" s="35"/>
      <c r="Z704" s="35"/>
      <c r="AA704" s="35"/>
      <c r="AB704" s="35"/>
      <c r="AC704" s="35"/>
      <c r="AD704" s="35"/>
      <c r="AE704" s="35"/>
      <c r="AF704" s="35"/>
      <c r="AG704" s="35"/>
      <c r="AH704" s="35"/>
      <c r="AI704" s="35"/>
      <c r="AJ704" s="35"/>
      <c r="AK704" s="35"/>
      <c r="AL704" s="35"/>
      <c r="AM704" s="35"/>
      <c r="AN704" s="35"/>
      <c r="AO704" s="35"/>
      <c r="AP704" s="35"/>
      <c r="AQ704" s="35"/>
      <c r="AR704" s="35"/>
      <c r="AS704" s="36"/>
      <c r="AT704" s="35"/>
    </row>
    <row r="705"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  <c r="P705" s="36"/>
      <c r="Q705" s="35"/>
      <c r="R705" s="35"/>
      <c r="S705" s="35"/>
      <c r="T705" s="35"/>
      <c r="U705" s="35"/>
      <c r="V705" s="35"/>
      <c r="W705" s="35"/>
      <c r="X705" s="35"/>
      <c r="Y705" s="35"/>
      <c r="Z705" s="35"/>
      <c r="AA705" s="35"/>
      <c r="AB705" s="35"/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6"/>
      <c r="AT705" s="35"/>
    </row>
    <row r="706"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  <c r="P706" s="36"/>
      <c r="Q706" s="35"/>
      <c r="R706" s="35"/>
      <c r="S706" s="35"/>
      <c r="T706" s="35"/>
      <c r="U706" s="35"/>
      <c r="V706" s="35"/>
      <c r="W706" s="35"/>
      <c r="X706" s="35"/>
      <c r="Y706" s="35"/>
      <c r="Z706" s="35"/>
      <c r="AA706" s="35"/>
      <c r="AB706" s="35"/>
      <c r="AC706" s="35"/>
      <c r="AD706" s="35"/>
      <c r="AE706" s="35"/>
      <c r="AF706" s="35"/>
      <c r="AG706" s="35"/>
      <c r="AH706" s="35"/>
      <c r="AI706" s="35"/>
      <c r="AJ706" s="35"/>
      <c r="AK706" s="35"/>
      <c r="AL706" s="35"/>
      <c r="AM706" s="35"/>
      <c r="AN706" s="35"/>
      <c r="AO706" s="35"/>
      <c r="AP706" s="35"/>
      <c r="AQ706" s="35"/>
      <c r="AR706" s="35"/>
      <c r="AS706" s="36"/>
      <c r="AT706" s="35"/>
    </row>
    <row r="707"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  <c r="P707" s="36"/>
      <c r="Q707" s="35"/>
      <c r="R707" s="35"/>
      <c r="S707" s="35"/>
      <c r="T707" s="35"/>
      <c r="U707" s="35"/>
      <c r="V707" s="35"/>
      <c r="W707" s="35"/>
      <c r="X707" s="35"/>
      <c r="Y707" s="35"/>
      <c r="Z707" s="35"/>
      <c r="AA707" s="35"/>
      <c r="AB707" s="35"/>
      <c r="AC707" s="35"/>
      <c r="AD707" s="35"/>
      <c r="AE707" s="35"/>
      <c r="AF707" s="35"/>
      <c r="AG707" s="35"/>
      <c r="AH707" s="35"/>
      <c r="AI707" s="35"/>
      <c r="AJ707" s="35"/>
      <c r="AK707" s="35"/>
      <c r="AL707" s="35"/>
      <c r="AM707" s="35"/>
      <c r="AN707" s="35"/>
      <c r="AO707" s="35"/>
      <c r="AP707" s="35"/>
      <c r="AQ707" s="35"/>
      <c r="AR707" s="35"/>
      <c r="AS707" s="36"/>
      <c r="AT707" s="35"/>
    </row>
    <row r="708"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  <c r="P708" s="36"/>
      <c r="Q708" s="35"/>
      <c r="R708" s="35"/>
      <c r="S708" s="35"/>
      <c r="T708" s="35"/>
      <c r="U708" s="35"/>
      <c r="V708" s="35"/>
      <c r="W708" s="35"/>
      <c r="X708" s="35"/>
      <c r="Y708" s="35"/>
      <c r="Z708" s="35"/>
      <c r="AA708" s="35"/>
      <c r="AB708" s="35"/>
      <c r="AC708" s="35"/>
      <c r="AD708" s="35"/>
      <c r="AE708" s="35"/>
      <c r="AF708" s="35"/>
      <c r="AG708" s="35"/>
      <c r="AH708" s="35"/>
      <c r="AI708" s="35"/>
      <c r="AJ708" s="35"/>
      <c r="AK708" s="35"/>
      <c r="AL708" s="35"/>
      <c r="AM708" s="35"/>
      <c r="AN708" s="35"/>
      <c r="AO708" s="35"/>
      <c r="AP708" s="35"/>
      <c r="AQ708" s="35"/>
      <c r="AR708" s="35"/>
      <c r="AS708" s="36"/>
      <c r="AT708" s="35"/>
    </row>
    <row r="709"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  <c r="P709" s="36"/>
      <c r="Q709" s="35"/>
      <c r="R709" s="35"/>
      <c r="S709" s="35"/>
      <c r="T709" s="35"/>
      <c r="U709" s="35"/>
      <c r="V709" s="35"/>
      <c r="W709" s="35"/>
      <c r="X709" s="35"/>
      <c r="Y709" s="35"/>
      <c r="Z709" s="35"/>
      <c r="AA709" s="35"/>
      <c r="AB709" s="35"/>
      <c r="AC709" s="35"/>
      <c r="AD709" s="35"/>
      <c r="AE709" s="35"/>
      <c r="AF709" s="35"/>
      <c r="AG709" s="35"/>
      <c r="AH709" s="35"/>
      <c r="AI709" s="35"/>
      <c r="AJ709" s="35"/>
      <c r="AK709" s="35"/>
      <c r="AL709" s="35"/>
      <c r="AM709" s="35"/>
      <c r="AN709" s="35"/>
      <c r="AO709" s="35"/>
      <c r="AP709" s="35"/>
      <c r="AQ709" s="35"/>
      <c r="AR709" s="35"/>
      <c r="AS709" s="36"/>
      <c r="AT709" s="35"/>
    </row>
    <row r="710"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  <c r="P710" s="36"/>
      <c r="Q710" s="35"/>
      <c r="R710" s="35"/>
      <c r="S710" s="35"/>
      <c r="T710" s="35"/>
      <c r="U710" s="35"/>
      <c r="V710" s="35"/>
      <c r="W710" s="35"/>
      <c r="X710" s="35"/>
      <c r="Y710" s="35"/>
      <c r="Z710" s="35"/>
      <c r="AA710" s="35"/>
      <c r="AB710" s="35"/>
      <c r="AC710" s="35"/>
      <c r="AD710" s="35"/>
      <c r="AE710" s="35"/>
      <c r="AF710" s="35"/>
      <c r="AG710" s="35"/>
      <c r="AH710" s="35"/>
      <c r="AI710" s="35"/>
      <c r="AJ710" s="35"/>
      <c r="AK710" s="35"/>
      <c r="AL710" s="35"/>
      <c r="AM710" s="35"/>
      <c r="AN710" s="35"/>
      <c r="AO710" s="35"/>
      <c r="AP710" s="35"/>
      <c r="AQ710" s="35"/>
      <c r="AR710" s="35"/>
      <c r="AS710" s="36"/>
      <c r="AT710" s="35"/>
    </row>
    <row r="711"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  <c r="P711" s="36"/>
      <c r="Q711" s="35"/>
      <c r="R711" s="35"/>
      <c r="S711" s="35"/>
      <c r="T711" s="35"/>
      <c r="U711" s="35"/>
      <c r="V711" s="35"/>
      <c r="W711" s="35"/>
      <c r="X711" s="35"/>
      <c r="Y711" s="35"/>
      <c r="Z711" s="35"/>
      <c r="AA711" s="35"/>
      <c r="AB711" s="35"/>
      <c r="AC711" s="35"/>
      <c r="AD711" s="35"/>
      <c r="AE711" s="35"/>
      <c r="AF711" s="35"/>
      <c r="AG711" s="35"/>
      <c r="AH711" s="35"/>
      <c r="AI711" s="35"/>
      <c r="AJ711" s="35"/>
      <c r="AK711" s="35"/>
      <c r="AL711" s="35"/>
      <c r="AM711" s="35"/>
      <c r="AN711" s="35"/>
      <c r="AO711" s="35"/>
      <c r="AP711" s="35"/>
      <c r="AQ711" s="35"/>
      <c r="AR711" s="35"/>
      <c r="AS711" s="36"/>
      <c r="AT711" s="35"/>
    </row>
    <row r="712"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  <c r="P712" s="36"/>
      <c r="Q712" s="35"/>
      <c r="R712" s="35"/>
      <c r="S712" s="35"/>
      <c r="T712" s="35"/>
      <c r="U712" s="35"/>
      <c r="V712" s="35"/>
      <c r="W712" s="35"/>
      <c r="X712" s="35"/>
      <c r="Y712" s="35"/>
      <c r="Z712" s="35"/>
      <c r="AA712" s="35"/>
      <c r="AB712" s="35"/>
      <c r="AC712" s="35"/>
      <c r="AD712" s="35"/>
      <c r="AE712" s="35"/>
      <c r="AF712" s="35"/>
      <c r="AG712" s="35"/>
      <c r="AH712" s="35"/>
      <c r="AI712" s="35"/>
      <c r="AJ712" s="35"/>
      <c r="AK712" s="35"/>
      <c r="AL712" s="35"/>
      <c r="AM712" s="35"/>
      <c r="AN712" s="35"/>
      <c r="AO712" s="35"/>
      <c r="AP712" s="35"/>
      <c r="AQ712" s="35"/>
      <c r="AR712" s="35"/>
      <c r="AS712" s="36"/>
      <c r="AT712" s="35"/>
    </row>
    <row r="713"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  <c r="P713" s="36"/>
      <c r="Q713" s="35"/>
      <c r="R713" s="35"/>
      <c r="S713" s="35"/>
      <c r="T713" s="35"/>
      <c r="U713" s="35"/>
      <c r="V713" s="35"/>
      <c r="W713" s="35"/>
      <c r="X713" s="35"/>
      <c r="Y713" s="35"/>
      <c r="Z713" s="35"/>
      <c r="AA713" s="35"/>
      <c r="AB713" s="35"/>
      <c r="AC713" s="35"/>
      <c r="AD713" s="35"/>
      <c r="AE713" s="35"/>
      <c r="AF713" s="35"/>
      <c r="AG713" s="35"/>
      <c r="AH713" s="35"/>
      <c r="AI713" s="35"/>
      <c r="AJ713" s="35"/>
      <c r="AK713" s="35"/>
      <c r="AL713" s="35"/>
      <c r="AM713" s="35"/>
      <c r="AN713" s="35"/>
      <c r="AO713" s="35"/>
      <c r="AP713" s="35"/>
      <c r="AQ713" s="35"/>
      <c r="AR713" s="35"/>
      <c r="AS713" s="36"/>
      <c r="AT713" s="35"/>
    </row>
    <row r="714"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  <c r="P714" s="36"/>
      <c r="Q714" s="35"/>
      <c r="R714" s="35"/>
      <c r="S714" s="35"/>
      <c r="T714" s="35"/>
      <c r="U714" s="35"/>
      <c r="V714" s="35"/>
      <c r="W714" s="35"/>
      <c r="X714" s="35"/>
      <c r="Y714" s="35"/>
      <c r="Z714" s="35"/>
      <c r="AA714" s="35"/>
      <c r="AB714" s="35"/>
      <c r="AC714" s="35"/>
      <c r="AD714" s="35"/>
      <c r="AE714" s="35"/>
      <c r="AF714" s="35"/>
      <c r="AG714" s="35"/>
      <c r="AH714" s="35"/>
      <c r="AI714" s="35"/>
      <c r="AJ714" s="35"/>
      <c r="AK714" s="35"/>
      <c r="AL714" s="35"/>
      <c r="AM714" s="35"/>
      <c r="AN714" s="35"/>
      <c r="AO714" s="35"/>
      <c r="AP714" s="35"/>
      <c r="AQ714" s="35"/>
      <c r="AR714" s="35"/>
      <c r="AS714" s="36"/>
      <c r="AT714" s="35"/>
    </row>
    <row r="715"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  <c r="P715" s="36"/>
      <c r="Q715" s="35"/>
      <c r="R715" s="35"/>
      <c r="S715" s="35"/>
      <c r="T715" s="35"/>
      <c r="U715" s="35"/>
      <c r="V715" s="35"/>
      <c r="W715" s="35"/>
      <c r="X715" s="35"/>
      <c r="Y715" s="35"/>
      <c r="Z715" s="35"/>
      <c r="AA715" s="35"/>
      <c r="AB715" s="35"/>
      <c r="AC715" s="35"/>
      <c r="AD715" s="35"/>
      <c r="AE715" s="35"/>
      <c r="AF715" s="35"/>
      <c r="AG715" s="35"/>
      <c r="AH715" s="35"/>
      <c r="AI715" s="35"/>
      <c r="AJ715" s="35"/>
      <c r="AK715" s="35"/>
      <c r="AL715" s="35"/>
      <c r="AM715" s="35"/>
      <c r="AN715" s="35"/>
      <c r="AO715" s="35"/>
      <c r="AP715" s="35"/>
      <c r="AQ715" s="35"/>
      <c r="AR715" s="35"/>
      <c r="AS715" s="36"/>
      <c r="AT715" s="35"/>
    </row>
    <row r="716"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  <c r="P716" s="36"/>
      <c r="Q716" s="35"/>
      <c r="R716" s="35"/>
      <c r="S716" s="35"/>
      <c r="T716" s="35"/>
      <c r="U716" s="35"/>
      <c r="V716" s="35"/>
      <c r="W716" s="35"/>
      <c r="X716" s="35"/>
      <c r="Y716" s="35"/>
      <c r="Z716" s="35"/>
      <c r="AA716" s="35"/>
      <c r="AB716" s="35"/>
      <c r="AC716" s="35"/>
      <c r="AD716" s="35"/>
      <c r="AE716" s="35"/>
      <c r="AF716" s="35"/>
      <c r="AG716" s="35"/>
      <c r="AH716" s="35"/>
      <c r="AI716" s="35"/>
      <c r="AJ716" s="35"/>
      <c r="AK716" s="35"/>
      <c r="AL716" s="35"/>
      <c r="AM716" s="35"/>
      <c r="AN716" s="35"/>
      <c r="AO716" s="35"/>
      <c r="AP716" s="35"/>
      <c r="AQ716" s="35"/>
      <c r="AR716" s="35"/>
      <c r="AS716" s="36"/>
      <c r="AT716" s="35"/>
    </row>
    <row r="717"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  <c r="P717" s="36"/>
      <c r="Q717" s="35"/>
      <c r="R717" s="35"/>
      <c r="S717" s="35"/>
      <c r="T717" s="35"/>
      <c r="U717" s="35"/>
      <c r="V717" s="35"/>
      <c r="W717" s="35"/>
      <c r="X717" s="35"/>
      <c r="Y717" s="35"/>
      <c r="Z717" s="35"/>
      <c r="AA717" s="35"/>
      <c r="AB717" s="35"/>
      <c r="AC717" s="35"/>
      <c r="AD717" s="35"/>
      <c r="AE717" s="35"/>
      <c r="AF717" s="35"/>
      <c r="AG717" s="35"/>
      <c r="AH717" s="35"/>
      <c r="AI717" s="35"/>
      <c r="AJ717" s="35"/>
      <c r="AK717" s="35"/>
      <c r="AL717" s="35"/>
      <c r="AM717" s="35"/>
      <c r="AN717" s="35"/>
      <c r="AO717" s="35"/>
      <c r="AP717" s="35"/>
      <c r="AQ717" s="35"/>
      <c r="AR717" s="35"/>
      <c r="AS717" s="36"/>
      <c r="AT717" s="35"/>
    </row>
    <row r="718"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  <c r="P718" s="36"/>
      <c r="Q718" s="35"/>
      <c r="R718" s="35"/>
      <c r="S718" s="35"/>
      <c r="T718" s="35"/>
      <c r="U718" s="35"/>
      <c r="V718" s="35"/>
      <c r="W718" s="35"/>
      <c r="X718" s="35"/>
      <c r="Y718" s="35"/>
      <c r="Z718" s="35"/>
      <c r="AA718" s="35"/>
      <c r="AB718" s="35"/>
      <c r="AC718" s="35"/>
      <c r="AD718" s="35"/>
      <c r="AE718" s="35"/>
      <c r="AF718" s="35"/>
      <c r="AG718" s="35"/>
      <c r="AH718" s="35"/>
      <c r="AI718" s="35"/>
      <c r="AJ718" s="35"/>
      <c r="AK718" s="35"/>
      <c r="AL718" s="35"/>
      <c r="AM718" s="35"/>
      <c r="AN718" s="35"/>
      <c r="AO718" s="35"/>
      <c r="AP718" s="35"/>
      <c r="AQ718" s="35"/>
      <c r="AR718" s="35"/>
      <c r="AS718" s="36"/>
      <c r="AT718" s="35"/>
    </row>
    <row r="719"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  <c r="P719" s="36"/>
      <c r="Q719" s="35"/>
      <c r="R719" s="35"/>
      <c r="S719" s="35"/>
      <c r="T719" s="35"/>
      <c r="U719" s="35"/>
      <c r="V719" s="35"/>
      <c r="W719" s="35"/>
      <c r="X719" s="35"/>
      <c r="Y719" s="35"/>
      <c r="Z719" s="35"/>
      <c r="AA719" s="35"/>
      <c r="AB719" s="35"/>
      <c r="AC719" s="35"/>
      <c r="AD719" s="35"/>
      <c r="AE719" s="35"/>
      <c r="AF719" s="35"/>
      <c r="AG719" s="35"/>
      <c r="AH719" s="35"/>
      <c r="AI719" s="35"/>
      <c r="AJ719" s="35"/>
      <c r="AK719" s="35"/>
      <c r="AL719" s="35"/>
      <c r="AM719" s="35"/>
      <c r="AN719" s="35"/>
      <c r="AO719" s="35"/>
      <c r="AP719" s="35"/>
      <c r="AQ719" s="35"/>
      <c r="AR719" s="35"/>
      <c r="AS719" s="36"/>
      <c r="AT719" s="35"/>
    </row>
    <row r="720"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  <c r="P720" s="36"/>
      <c r="Q720" s="35"/>
      <c r="R720" s="35"/>
      <c r="S720" s="35"/>
      <c r="T720" s="35"/>
      <c r="U720" s="35"/>
      <c r="V720" s="35"/>
      <c r="W720" s="35"/>
      <c r="X720" s="35"/>
      <c r="Y720" s="35"/>
      <c r="Z720" s="35"/>
      <c r="AA720" s="35"/>
      <c r="AB720" s="35"/>
      <c r="AC720" s="35"/>
      <c r="AD720" s="35"/>
      <c r="AE720" s="35"/>
      <c r="AF720" s="35"/>
      <c r="AG720" s="35"/>
      <c r="AH720" s="35"/>
      <c r="AI720" s="35"/>
      <c r="AJ720" s="35"/>
      <c r="AK720" s="35"/>
      <c r="AL720" s="35"/>
      <c r="AM720" s="35"/>
      <c r="AN720" s="35"/>
      <c r="AO720" s="35"/>
      <c r="AP720" s="35"/>
      <c r="AQ720" s="35"/>
      <c r="AR720" s="35"/>
      <c r="AS720" s="36"/>
      <c r="AT720" s="35"/>
    </row>
    <row r="721"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  <c r="P721" s="36"/>
      <c r="Q721" s="35"/>
      <c r="R721" s="35"/>
      <c r="S721" s="35"/>
      <c r="T721" s="35"/>
      <c r="U721" s="35"/>
      <c r="V721" s="35"/>
      <c r="W721" s="35"/>
      <c r="X721" s="35"/>
      <c r="Y721" s="35"/>
      <c r="Z721" s="35"/>
      <c r="AA721" s="35"/>
      <c r="AB721" s="35"/>
      <c r="AC721" s="35"/>
      <c r="AD721" s="35"/>
      <c r="AE721" s="35"/>
      <c r="AF721" s="35"/>
      <c r="AG721" s="35"/>
      <c r="AH721" s="35"/>
      <c r="AI721" s="35"/>
      <c r="AJ721" s="35"/>
      <c r="AK721" s="35"/>
      <c r="AL721" s="35"/>
      <c r="AM721" s="35"/>
      <c r="AN721" s="35"/>
      <c r="AO721" s="35"/>
      <c r="AP721" s="35"/>
      <c r="AQ721" s="35"/>
      <c r="AR721" s="35"/>
      <c r="AS721" s="36"/>
      <c r="AT721" s="35"/>
    </row>
    <row r="722"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  <c r="P722" s="36"/>
      <c r="Q722" s="35"/>
      <c r="R722" s="35"/>
      <c r="S722" s="35"/>
      <c r="T722" s="35"/>
      <c r="U722" s="35"/>
      <c r="V722" s="35"/>
      <c r="W722" s="35"/>
      <c r="X722" s="35"/>
      <c r="Y722" s="35"/>
      <c r="Z722" s="35"/>
      <c r="AA722" s="35"/>
      <c r="AB722" s="35"/>
      <c r="AC722" s="35"/>
      <c r="AD722" s="35"/>
      <c r="AE722" s="35"/>
      <c r="AF722" s="35"/>
      <c r="AG722" s="35"/>
      <c r="AH722" s="35"/>
      <c r="AI722" s="35"/>
      <c r="AJ722" s="35"/>
      <c r="AK722" s="35"/>
      <c r="AL722" s="35"/>
      <c r="AM722" s="35"/>
      <c r="AN722" s="35"/>
      <c r="AO722" s="35"/>
      <c r="AP722" s="35"/>
      <c r="AQ722" s="35"/>
      <c r="AR722" s="35"/>
      <c r="AS722" s="36"/>
      <c r="AT722" s="35"/>
    </row>
    <row r="723"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  <c r="P723" s="36"/>
      <c r="Q723" s="35"/>
      <c r="R723" s="35"/>
      <c r="S723" s="35"/>
      <c r="T723" s="35"/>
      <c r="U723" s="35"/>
      <c r="V723" s="35"/>
      <c r="W723" s="35"/>
      <c r="X723" s="35"/>
      <c r="Y723" s="35"/>
      <c r="Z723" s="35"/>
      <c r="AA723" s="35"/>
      <c r="AB723" s="35"/>
      <c r="AC723" s="35"/>
      <c r="AD723" s="35"/>
      <c r="AE723" s="35"/>
      <c r="AF723" s="35"/>
      <c r="AG723" s="35"/>
      <c r="AH723" s="35"/>
      <c r="AI723" s="35"/>
      <c r="AJ723" s="35"/>
      <c r="AK723" s="35"/>
      <c r="AL723" s="35"/>
      <c r="AM723" s="35"/>
      <c r="AN723" s="35"/>
      <c r="AO723" s="35"/>
      <c r="AP723" s="35"/>
      <c r="AQ723" s="35"/>
      <c r="AR723" s="35"/>
      <c r="AS723" s="36"/>
      <c r="AT723" s="35"/>
    </row>
    <row r="724"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  <c r="P724" s="36"/>
      <c r="Q724" s="35"/>
      <c r="R724" s="35"/>
      <c r="S724" s="35"/>
      <c r="T724" s="35"/>
      <c r="U724" s="35"/>
      <c r="V724" s="35"/>
      <c r="W724" s="35"/>
      <c r="X724" s="35"/>
      <c r="Y724" s="35"/>
      <c r="Z724" s="35"/>
      <c r="AA724" s="35"/>
      <c r="AB724" s="35"/>
      <c r="AC724" s="35"/>
      <c r="AD724" s="35"/>
      <c r="AE724" s="35"/>
      <c r="AF724" s="35"/>
      <c r="AG724" s="35"/>
      <c r="AH724" s="35"/>
      <c r="AI724" s="35"/>
      <c r="AJ724" s="35"/>
      <c r="AK724" s="35"/>
      <c r="AL724" s="35"/>
      <c r="AM724" s="35"/>
      <c r="AN724" s="35"/>
      <c r="AO724" s="35"/>
      <c r="AP724" s="35"/>
      <c r="AQ724" s="35"/>
      <c r="AR724" s="35"/>
      <c r="AS724" s="36"/>
      <c r="AT724" s="35"/>
    </row>
    <row r="725"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  <c r="P725" s="36"/>
      <c r="Q725" s="35"/>
      <c r="R725" s="35"/>
      <c r="S725" s="35"/>
      <c r="T725" s="35"/>
      <c r="U725" s="35"/>
      <c r="V725" s="35"/>
      <c r="W725" s="35"/>
      <c r="X725" s="35"/>
      <c r="Y725" s="35"/>
      <c r="Z725" s="35"/>
      <c r="AA725" s="35"/>
      <c r="AB725" s="35"/>
      <c r="AC725" s="35"/>
      <c r="AD725" s="35"/>
      <c r="AE725" s="35"/>
      <c r="AF725" s="35"/>
      <c r="AG725" s="35"/>
      <c r="AH725" s="35"/>
      <c r="AI725" s="35"/>
      <c r="AJ725" s="35"/>
      <c r="AK725" s="35"/>
      <c r="AL725" s="35"/>
      <c r="AM725" s="35"/>
      <c r="AN725" s="35"/>
      <c r="AO725" s="35"/>
      <c r="AP725" s="35"/>
      <c r="AQ725" s="35"/>
      <c r="AR725" s="35"/>
      <c r="AS725" s="36"/>
      <c r="AT725" s="35"/>
    </row>
    <row r="726"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  <c r="P726" s="36"/>
      <c r="Q726" s="35"/>
      <c r="R726" s="35"/>
      <c r="S726" s="35"/>
      <c r="T726" s="35"/>
      <c r="U726" s="35"/>
      <c r="V726" s="35"/>
      <c r="W726" s="35"/>
      <c r="X726" s="35"/>
      <c r="Y726" s="35"/>
      <c r="Z726" s="35"/>
      <c r="AA726" s="35"/>
      <c r="AB726" s="35"/>
      <c r="AC726" s="35"/>
      <c r="AD726" s="35"/>
      <c r="AE726" s="35"/>
      <c r="AF726" s="35"/>
      <c r="AG726" s="35"/>
      <c r="AH726" s="35"/>
      <c r="AI726" s="35"/>
      <c r="AJ726" s="35"/>
      <c r="AK726" s="35"/>
      <c r="AL726" s="35"/>
      <c r="AM726" s="35"/>
      <c r="AN726" s="35"/>
      <c r="AO726" s="35"/>
      <c r="AP726" s="35"/>
      <c r="AQ726" s="35"/>
      <c r="AR726" s="35"/>
      <c r="AS726" s="36"/>
      <c r="AT726" s="35"/>
    </row>
    <row r="727"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  <c r="P727" s="36"/>
      <c r="Q727" s="35"/>
      <c r="R727" s="35"/>
      <c r="S727" s="35"/>
      <c r="T727" s="35"/>
      <c r="U727" s="35"/>
      <c r="V727" s="35"/>
      <c r="W727" s="35"/>
      <c r="X727" s="35"/>
      <c r="Y727" s="35"/>
      <c r="Z727" s="35"/>
      <c r="AA727" s="35"/>
      <c r="AB727" s="35"/>
      <c r="AC727" s="35"/>
      <c r="AD727" s="35"/>
      <c r="AE727" s="35"/>
      <c r="AF727" s="35"/>
      <c r="AG727" s="35"/>
      <c r="AH727" s="35"/>
      <c r="AI727" s="35"/>
      <c r="AJ727" s="35"/>
      <c r="AK727" s="35"/>
      <c r="AL727" s="35"/>
      <c r="AM727" s="35"/>
      <c r="AN727" s="35"/>
      <c r="AO727" s="35"/>
      <c r="AP727" s="35"/>
      <c r="AQ727" s="35"/>
      <c r="AR727" s="35"/>
      <c r="AS727" s="36"/>
      <c r="AT727" s="35"/>
    </row>
    <row r="728"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  <c r="P728" s="36"/>
      <c r="Q728" s="35"/>
      <c r="R728" s="35"/>
      <c r="S728" s="35"/>
      <c r="T728" s="35"/>
      <c r="U728" s="35"/>
      <c r="V728" s="35"/>
      <c r="W728" s="35"/>
      <c r="X728" s="35"/>
      <c r="Y728" s="35"/>
      <c r="Z728" s="35"/>
      <c r="AA728" s="35"/>
      <c r="AB728" s="35"/>
      <c r="AC728" s="35"/>
      <c r="AD728" s="35"/>
      <c r="AE728" s="35"/>
      <c r="AF728" s="35"/>
      <c r="AG728" s="35"/>
      <c r="AH728" s="35"/>
      <c r="AI728" s="35"/>
      <c r="AJ728" s="35"/>
      <c r="AK728" s="35"/>
      <c r="AL728" s="35"/>
      <c r="AM728" s="35"/>
      <c r="AN728" s="35"/>
      <c r="AO728" s="35"/>
      <c r="AP728" s="35"/>
      <c r="AQ728" s="35"/>
      <c r="AR728" s="35"/>
      <c r="AS728" s="36"/>
      <c r="AT728" s="35"/>
    </row>
    <row r="729"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  <c r="P729" s="36"/>
      <c r="Q729" s="35"/>
      <c r="R729" s="35"/>
      <c r="S729" s="35"/>
      <c r="T729" s="35"/>
      <c r="U729" s="35"/>
      <c r="V729" s="35"/>
      <c r="W729" s="35"/>
      <c r="X729" s="35"/>
      <c r="Y729" s="35"/>
      <c r="Z729" s="35"/>
      <c r="AA729" s="35"/>
      <c r="AB729" s="35"/>
      <c r="AC729" s="35"/>
      <c r="AD729" s="35"/>
      <c r="AE729" s="35"/>
      <c r="AF729" s="35"/>
      <c r="AG729" s="35"/>
      <c r="AH729" s="35"/>
      <c r="AI729" s="35"/>
      <c r="AJ729" s="35"/>
      <c r="AK729" s="35"/>
      <c r="AL729" s="35"/>
      <c r="AM729" s="35"/>
      <c r="AN729" s="35"/>
      <c r="AO729" s="35"/>
      <c r="AP729" s="35"/>
      <c r="AQ729" s="35"/>
      <c r="AR729" s="35"/>
      <c r="AS729" s="36"/>
      <c r="AT729" s="35"/>
    </row>
    <row r="730"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  <c r="P730" s="36"/>
      <c r="Q730" s="35"/>
      <c r="R730" s="35"/>
      <c r="S730" s="35"/>
      <c r="T730" s="35"/>
      <c r="U730" s="35"/>
      <c r="V730" s="35"/>
      <c r="W730" s="35"/>
      <c r="X730" s="35"/>
      <c r="Y730" s="35"/>
      <c r="Z730" s="35"/>
      <c r="AA730" s="35"/>
      <c r="AB730" s="35"/>
      <c r="AC730" s="35"/>
      <c r="AD730" s="35"/>
      <c r="AE730" s="35"/>
      <c r="AF730" s="35"/>
      <c r="AG730" s="35"/>
      <c r="AH730" s="35"/>
      <c r="AI730" s="35"/>
      <c r="AJ730" s="35"/>
      <c r="AK730" s="35"/>
      <c r="AL730" s="35"/>
      <c r="AM730" s="35"/>
      <c r="AN730" s="35"/>
      <c r="AO730" s="35"/>
      <c r="AP730" s="35"/>
      <c r="AQ730" s="35"/>
      <c r="AR730" s="35"/>
      <c r="AS730" s="36"/>
      <c r="AT730" s="35"/>
    </row>
    <row r="731"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  <c r="P731" s="36"/>
      <c r="Q731" s="35"/>
      <c r="R731" s="35"/>
      <c r="S731" s="35"/>
      <c r="T731" s="35"/>
      <c r="U731" s="35"/>
      <c r="V731" s="35"/>
      <c r="W731" s="35"/>
      <c r="X731" s="35"/>
      <c r="Y731" s="35"/>
      <c r="Z731" s="35"/>
      <c r="AA731" s="35"/>
      <c r="AB731" s="35"/>
      <c r="AC731" s="35"/>
      <c r="AD731" s="35"/>
      <c r="AE731" s="35"/>
      <c r="AF731" s="35"/>
      <c r="AG731" s="35"/>
      <c r="AH731" s="35"/>
      <c r="AI731" s="35"/>
      <c r="AJ731" s="35"/>
      <c r="AK731" s="35"/>
      <c r="AL731" s="35"/>
      <c r="AM731" s="35"/>
      <c r="AN731" s="35"/>
      <c r="AO731" s="35"/>
      <c r="AP731" s="35"/>
      <c r="AQ731" s="35"/>
      <c r="AR731" s="35"/>
      <c r="AS731" s="36"/>
      <c r="AT731" s="35"/>
    </row>
    <row r="732"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  <c r="P732" s="36"/>
      <c r="Q732" s="35"/>
      <c r="R732" s="35"/>
      <c r="S732" s="35"/>
      <c r="T732" s="35"/>
      <c r="U732" s="35"/>
      <c r="V732" s="35"/>
      <c r="W732" s="35"/>
      <c r="X732" s="35"/>
      <c r="Y732" s="35"/>
      <c r="Z732" s="35"/>
      <c r="AA732" s="35"/>
      <c r="AB732" s="35"/>
      <c r="AC732" s="35"/>
      <c r="AD732" s="35"/>
      <c r="AE732" s="35"/>
      <c r="AF732" s="35"/>
      <c r="AG732" s="35"/>
      <c r="AH732" s="35"/>
      <c r="AI732" s="35"/>
      <c r="AJ732" s="35"/>
      <c r="AK732" s="35"/>
      <c r="AL732" s="35"/>
      <c r="AM732" s="35"/>
      <c r="AN732" s="35"/>
      <c r="AO732" s="35"/>
      <c r="AP732" s="35"/>
      <c r="AQ732" s="35"/>
      <c r="AR732" s="35"/>
      <c r="AS732" s="36"/>
      <c r="AT732" s="35"/>
    </row>
    <row r="733"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  <c r="P733" s="36"/>
      <c r="Q733" s="35"/>
      <c r="R733" s="35"/>
      <c r="S733" s="35"/>
      <c r="T733" s="35"/>
      <c r="U733" s="35"/>
      <c r="V733" s="35"/>
      <c r="W733" s="35"/>
      <c r="X733" s="35"/>
      <c r="Y733" s="35"/>
      <c r="Z733" s="35"/>
      <c r="AA733" s="35"/>
      <c r="AB733" s="35"/>
      <c r="AC733" s="35"/>
      <c r="AD733" s="35"/>
      <c r="AE733" s="35"/>
      <c r="AF733" s="35"/>
      <c r="AG733" s="35"/>
      <c r="AH733" s="35"/>
      <c r="AI733" s="35"/>
      <c r="AJ733" s="35"/>
      <c r="AK733" s="35"/>
      <c r="AL733" s="35"/>
      <c r="AM733" s="35"/>
      <c r="AN733" s="35"/>
      <c r="AO733" s="35"/>
      <c r="AP733" s="35"/>
      <c r="AQ733" s="35"/>
      <c r="AR733" s="35"/>
      <c r="AS733" s="36"/>
      <c r="AT733" s="35"/>
    </row>
    <row r="734"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  <c r="P734" s="36"/>
      <c r="Q734" s="35"/>
      <c r="R734" s="35"/>
      <c r="S734" s="35"/>
      <c r="T734" s="35"/>
      <c r="U734" s="35"/>
      <c r="V734" s="35"/>
      <c r="W734" s="35"/>
      <c r="X734" s="35"/>
      <c r="Y734" s="35"/>
      <c r="Z734" s="35"/>
      <c r="AA734" s="35"/>
      <c r="AB734" s="35"/>
      <c r="AC734" s="35"/>
      <c r="AD734" s="35"/>
      <c r="AE734" s="35"/>
      <c r="AF734" s="35"/>
      <c r="AG734" s="35"/>
      <c r="AH734" s="35"/>
      <c r="AI734" s="35"/>
      <c r="AJ734" s="35"/>
      <c r="AK734" s="35"/>
      <c r="AL734" s="35"/>
      <c r="AM734" s="35"/>
      <c r="AN734" s="35"/>
      <c r="AO734" s="35"/>
      <c r="AP734" s="35"/>
      <c r="AQ734" s="35"/>
      <c r="AR734" s="35"/>
      <c r="AS734" s="36"/>
      <c r="AT734" s="35"/>
    </row>
    <row r="735"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  <c r="P735" s="36"/>
      <c r="Q735" s="35"/>
      <c r="R735" s="35"/>
      <c r="S735" s="35"/>
      <c r="T735" s="35"/>
      <c r="U735" s="35"/>
      <c r="V735" s="35"/>
      <c r="W735" s="35"/>
      <c r="X735" s="35"/>
      <c r="Y735" s="35"/>
      <c r="Z735" s="35"/>
      <c r="AA735" s="35"/>
      <c r="AB735" s="35"/>
      <c r="AC735" s="35"/>
      <c r="AD735" s="35"/>
      <c r="AE735" s="35"/>
      <c r="AF735" s="35"/>
      <c r="AG735" s="35"/>
      <c r="AH735" s="35"/>
      <c r="AI735" s="35"/>
      <c r="AJ735" s="35"/>
      <c r="AK735" s="35"/>
      <c r="AL735" s="35"/>
      <c r="AM735" s="35"/>
      <c r="AN735" s="35"/>
      <c r="AO735" s="35"/>
      <c r="AP735" s="35"/>
      <c r="AQ735" s="35"/>
      <c r="AR735" s="35"/>
      <c r="AS735" s="36"/>
      <c r="AT735" s="35"/>
    </row>
    <row r="736"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  <c r="P736" s="36"/>
      <c r="Q736" s="35"/>
      <c r="R736" s="35"/>
      <c r="S736" s="35"/>
      <c r="T736" s="35"/>
      <c r="U736" s="35"/>
      <c r="V736" s="35"/>
      <c r="W736" s="35"/>
      <c r="X736" s="35"/>
      <c r="Y736" s="35"/>
      <c r="Z736" s="35"/>
      <c r="AA736" s="35"/>
      <c r="AB736" s="35"/>
      <c r="AC736" s="35"/>
      <c r="AD736" s="35"/>
      <c r="AE736" s="35"/>
      <c r="AF736" s="35"/>
      <c r="AG736" s="35"/>
      <c r="AH736" s="35"/>
      <c r="AI736" s="35"/>
      <c r="AJ736" s="35"/>
      <c r="AK736" s="35"/>
      <c r="AL736" s="35"/>
      <c r="AM736" s="35"/>
      <c r="AN736" s="35"/>
      <c r="AO736" s="35"/>
      <c r="AP736" s="35"/>
      <c r="AQ736" s="35"/>
      <c r="AR736" s="35"/>
      <c r="AS736" s="36"/>
      <c r="AT736" s="35"/>
    </row>
    <row r="737"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  <c r="P737" s="36"/>
      <c r="Q737" s="35"/>
      <c r="R737" s="35"/>
      <c r="S737" s="35"/>
      <c r="T737" s="35"/>
      <c r="U737" s="35"/>
      <c r="V737" s="35"/>
      <c r="W737" s="35"/>
      <c r="X737" s="35"/>
      <c r="Y737" s="35"/>
      <c r="Z737" s="35"/>
      <c r="AA737" s="35"/>
      <c r="AB737" s="35"/>
      <c r="AC737" s="35"/>
      <c r="AD737" s="35"/>
      <c r="AE737" s="35"/>
      <c r="AF737" s="35"/>
      <c r="AG737" s="35"/>
      <c r="AH737" s="35"/>
      <c r="AI737" s="35"/>
      <c r="AJ737" s="35"/>
      <c r="AK737" s="35"/>
      <c r="AL737" s="35"/>
      <c r="AM737" s="35"/>
      <c r="AN737" s="35"/>
      <c r="AO737" s="35"/>
      <c r="AP737" s="35"/>
      <c r="AQ737" s="35"/>
      <c r="AR737" s="35"/>
      <c r="AS737" s="36"/>
      <c r="AT737" s="35"/>
    </row>
    <row r="738"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  <c r="P738" s="36"/>
      <c r="Q738" s="35"/>
      <c r="R738" s="35"/>
      <c r="S738" s="35"/>
      <c r="T738" s="35"/>
      <c r="U738" s="35"/>
      <c r="V738" s="35"/>
      <c r="W738" s="35"/>
      <c r="X738" s="35"/>
      <c r="Y738" s="35"/>
      <c r="Z738" s="35"/>
      <c r="AA738" s="35"/>
      <c r="AB738" s="35"/>
      <c r="AC738" s="35"/>
      <c r="AD738" s="35"/>
      <c r="AE738" s="35"/>
      <c r="AF738" s="35"/>
      <c r="AG738" s="35"/>
      <c r="AH738" s="35"/>
      <c r="AI738" s="35"/>
      <c r="AJ738" s="35"/>
      <c r="AK738" s="35"/>
      <c r="AL738" s="35"/>
      <c r="AM738" s="35"/>
      <c r="AN738" s="35"/>
      <c r="AO738" s="35"/>
      <c r="AP738" s="35"/>
      <c r="AQ738" s="35"/>
      <c r="AR738" s="35"/>
      <c r="AS738" s="36"/>
      <c r="AT738" s="35"/>
    </row>
    <row r="739"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  <c r="P739" s="36"/>
      <c r="Q739" s="35"/>
      <c r="R739" s="35"/>
      <c r="S739" s="35"/>
      <c r="T739" s="35"/>
      <c r="U739" s="35"/>
      <c r="V739" s="35"/>
      <c r="W739" s="35"/>
      <c r="X739" s="35"/>
      <c r="Y739" s="35"/>
      <c r="Z739" s="35"/>
      <c r="AA739" s="35"/>
      <c r="AB739" s="35"/>
      <c r="AC739" s="35"/>
      <c r="AD739" s="35"/>
      <c r="AE739" s="35"/>
      <c r="AF739" s="35"/>
      <c r="AG739" s="35"/>
      <c r="AH739" s="35"/>
      <c r="AI739" s="35"/>
      <c r="AJ739" s="35"/>
      <c r="AK739" s="35"/>
      <c r="AL739" s="35"/>
      <c r="AM739" s="35"/>
      <c r="AN739" s="35"/>
      <c r="AO739" s="35"/>
      <c r="AP739" s="35"/>
      <c r="AQ739" s="35"/>
      <c r="AR739" s="35"/>
      <c r="AS739" s="36"/>
      <c r="AT739" s="35"/>
    </row>
    <row r="740"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  <c r="P740" s="36"/>
      <c r="Q740" s="35"/>
      <c r="R740" s="35"/>
      <c r="S740" s="35"/>
      <c r="T740" s="35"/>
      <c r="U740" s="35"/>
      <c r="V740" s="35"/>
      <c r="W740" s="35"/>
      <c r="X740" s="35"/>
      <c r="Y740" s="35"/>
      <c r="Z740" s="35"/>
      <c r="AA740" s="35"/>
      <c r="AB740" s="35"/>
      <c r="AC740" s="35"/>
      <c r="AD740" s="35"/>
      <c r="AE740" s="35"/>
      <c r="AF740" s="35"/>
      <c r="AG740" s="35"/>
      <c r="AH740" s="35"/>
      <c r="AI740" s="35"/>
      <c r="AJ740" s="35"/>
      <c r="AK740" s="35"/>
      <c r="AL740" s="35"/>
      <c r="AM740" s="35"/>
      <c r="AN740" s="35"/>
      <c r="AO740" s="35"/>
      <c r="AP740" s="35"/>
      <c r="AQ740" s="35"/>
      <c r="AR740" s="35"/>
      <c r="AS740" s="36"/>
      <c r="AT740" s="35"/>
    </row>
    <row r="741"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  <c r="P741" s="36"/>
      <c r="Q741" s="35"/>
      <c r="R741" s="35"/>
      <c r="S741" s="35"/>
      <c r="T741" s="35"/>
      <c r="U741" s="35"/>
      <c r="V741" s="35"/>
      <c r="W741" s="35"/>
      <c r="X741" s="35"/>
      <c r="Y741" s="35"/>
      <c r="Z741" s="35"/>
      <c r="AA741" s="35"/>
      <c r="AB741" s="35"/>
      <c r="AC741" s="35"/>
      <c r="AD741" s="35"/>
      <c r="AE741" s="35"/>
      <c r="AF741" s="35"/>
      <c r="AG741" s="35"/>
      <c r="AH741" s="35"/>
      <c r="AI741" s="35"/>
      <c r="AJ741" s="35"/>
      <c r="AK741" s="35"/>
      <c r="AL741" s="35"/>
      <c r="AM741" s="35"/>
      <c r="AN741" s="35"/>
      <c r="AO741" s="35"/>
      <c r="AP741" s="35"/>
      <c r="AQ741" s="35"/>
      <c r="AR741" s="35"/>
      <c r="AS741" s="36"/>
      <c r="AT741" s="35"/>
    </row>
    <row r="742"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  <c r="P742" s="36"/>
      <c r="Q742" s="35"/>
      <c r="R742" s="35"/>
      <c r="S742" s="35"/>
      <c r="T742" s="35"/>
      <c r="U742" s="35"/>
      <c r="V742" s="35"/>
      <c r="W742" s="35"/>
      <c r="X742" s="35"/>
      <c r="Y742" s="35"/>
      <c r="Z742" s="35"/>
      <c r="AA742" s="35"/>
      <c r="AB742" s="35"/>
      <c r="AC742" s="35"/>
      <c r="AD742" s="35"/>
      <c r="AE742" s="35"/>
      <c r="AF742" s="35"/>
      <c r="AG742" s="35"/>
      <c r="AH742" s="35"/>
      <c r="AI742" s="35"/>
      <c r="AJ742" s="35"/>
      <c r="AK742" s="35"/>
      <c r="AL742" s="35"/>
      <c r="AM742" s="35"/>
      <c r="AN742" s="35"/>
      <c r="AO742" s="35"/>
      <c r="AP742" s="35"/>
      <c r="AQ742" s="35"/>
      <c r="AR742" s="35"/>
      <c r="AS742" s="36"/>
      <c r="AT742" s="35"/>
    </row>
    <row r="743"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  <c r="P743" s="36"/>
      <c r="Q743" s="35"/>
      <c r="R743" s="35"/>
      <c r="S743" s="35"/>
      <c r="T743" s="35"/>
      <c r="U743" s="35"/>
      <c r="V743" s="35"/>
      <c r="W743" s="35"/>
      <c r="X743" s="35"/>
      <c r="Y743" s="35"/>
      <c r="Z743" s="35"/>
      <c r="AA743" s="35"/>
      <c r="AB743" s="35"/>
      <c r="AC743" s="35"/>
      <c r="AD743" s="35"/>
      <c r="AE743" s="35"/>
      <c r="AF743" s="35"/>
      <c r="AG743" s="35"/>
      <c r="AH743" s="35"/>
      <c r="AI743" s="35"/>
      <c r="AJ743" s="35"/>
      <c r="AK743" s="35"/>
      <c r="AL743" s="35"/>
      <c r="AM743" s="35"/>
      <c r="AN743" s="35"/>
      <c r="AO743" s="35"/>
      <c r="AP743" s="35"/>
      <c r="AQ743" s="35"/>
      <c r="AR743" s="35"/>
      <c r="AS743" s="36"/>
      <c r="AT743" s="35"/>
    </row>
    <row r="744"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  <c r="P744" s="36"/>
      <c r="Q744" s="35"/>
      <c r="R744" s="35"/>
      <c r="S744" s="35"/>
      <c r="T744" s="35"/>
      <c r="U744" s="35"/>
      <c r="V744" s="35"/>
      <c r="W744" s="35"/>
      <c r="X744" s="35"/>
      <c r="Y744" s="35"/>
      <c r="Z744" s="35"/>
      <c r="AA744" s="35"/>
      <c r="AB744" s="35"/>
      <c r="AC744" s="35"/>
      <c r="AD744" s="35"/>
      <c r="AE744" s="35"/>
      <c r="AF744" s="35"/>
      <c r="AG744" s="35"/>
      <c r="AH744" s="35"/>
      <c r="AI744" s="35"/>
      <c r="AJ744" s="35"/>
      <c r="AK744" s="35"/>
      <c r="AL744" s="35"/>
      <c r="AM744" s="35"/>
      <c r="AN744" s="35"/>
      <c r="AO744" s="35"/>
      <c r="AP744" s="35"/>
      <c r="AQ744" s="35"/>
      <c r="AR744" s="35"/>
      <c r="AS744" s="36"/>
      <c r="AT744" s="35"/>
    </row>
    <row r="745"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  <c r="P745" s="36"/>
      <c r="Q745" s="35"/>
      <c r="R745" s="35"/>
      <c r="S745" s="35"/>
      <c r="T745" s="35"/>
      <c r="U745" s="35"/>
      <c r="V745" s="35"/>
      <c r="W745" s="35"/>
      <c r="X745" s="35"/>
      <c r="Y745" s="35"/>
      <c r="Z745" s="35"/>
      <c r="AA745" s="35"/>
      <c r="AB745" s="35"/>
      <c r="AC745" s="35"/>
      <c r="AD745" s="35"/>
      <c r="AE745" s="35"/>
      <c r="AF745" s="35"/>
      <c r="AG745" s="35"/>
      <c r="AH745" s="35"/>
      <c r="AI745" s="35"/>
      <c r="AJ745" s="35"/>
      <c r="AK745" s="35"/>
      <c r="AL745" s="35"/>
      <c r="AM745" s="35"/>
      <c r="AN745" s="35"/>
      <c r="AO745" s="35"/>
      <c r="AP745" s="35"/>
      <c r="AQ745" s="35"/>
      <c r="AR745" s="35"/>
      <c r="AS745" s="36"/>
      <c r="AT745" s="35"/>
    </row>
    <row r="746"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  <c r="P746" s="36"/>
      <c r="Q746" s="35"/>
      <c r="R746" s="35"/>
      <c r="S746" s="35"/>
      <c r="T746" s="35"/>
      <c r="U746" s="35"/>
      <c r="V746" s="35"/>
      <c r="W746" s="35"/>
      <c r="X746" s="35"/>
      <c r="Y746" s="35"/>
      <c r="Z746" s="35"/>
      <c r="AA746" s="35"/>
      <c r="AB746" s="35"/>
      <c r="AC746" s="35"/>
      <c r="AD746" s="35"/>
      <c r="AE746" s="35"/>
      <c r="AF746" s="35"/>
      <c r="AG746" s="35"/>
      <c r="AH746" s="35"/>
      <c r="AI746" s="35"/>
      <c r="AJ746" s="35"/>
      <c r="AK746" s="35"/>
      <c r="AL746" s="35"/>
      <c r="AM746" s="35"/>
      <c r="AN746" s="35"/>
      <c r="AO746" s="35"/>
      <c r="AP746" s="35"/>
      <c r="AQ746" s="35"/>
      <c r="AR746" s="35"/>
      <c r="AS746" s="36"/>
      <c r="AT746" s="35"/>
    </row>
    <row r="747"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  <c r="P747" s="36"/>
      <c r="Q747" s="35"/>
      <c r="R747" s="35"/>
      <c r="S747" s="35"/>
      <c r="T747" s="35"/>
      <c r="U747" s="35"/>
      <c r="V747" s="35"/>
      <c r="W747" s="35"/>
      <c r="X747" s="35"/>
      <c r="Y747" s="35"/>
      <c r="Z747" s="35"/>
      <c r="AA747" s="35"/>
      <c r="AB747" s="35"/>
      <c r="AC747" s="35"/>
      <c r="AD747" s="35"/>
      <c r="AE747" s="35"/>
      <c r="AF747" s="35"/>
      <c r="AG747" s="35"/>
      <c r="AH747" s="35"/>
      <c r="AI747" s="35"/>
      <c r="AJ747" s="35"/>
      <c r="AK747" s="35"/>
      <c r="AL747" s="35"/>
      <c r="AM747" s="35"/>
      <c r="AN747" s="35"/>
      <c r="AO747" s="35"/>
      <c r="AP747" s="35"/>
      <c r="AQ747" s="35"/>
      <c r="AR747" s="35"/>
      <c r="AS747" s="36"/>
      <c r="AT747" s="35"/>
    </row>
    <row r="748"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  <c r="P748" s="36"/>
      <c r="Q748" s="35"/>
      <c r="R748" s="35"/>
      <c r="S748" s="35"/>
      <c r="T748" s="35"/>
      <c r="U748" s="35"/>
      <c r="V748" s="35"/>
      <c r="W748" s="35"/>
      <c r="X748" s="35"/>
      <c r="Y748" s="35"/>
      <c r="Z748" s="35"/>
      <c r="AA748" s="35"/>
      <c r="AB748" s="35"/>
      <c r="AC748" s="35"/>
      <c r="AD748" s="35"/>
      <c r="AE748" s="35"/>
      <c r="AF748" s="35"/>
      <c r="AG748" s="35"/>
      <c r="AH748" s="35"/>
      <c r="AI748" s="35"/>
      <c r="AJ748" s="35"/>
      <c r="AK748" s="35"/>
      <c r="AL748" s="35"/>
      <c r="AM748" s="35"/>
      <c r="AN748" s="35"/>
      <c r="AO748" s="35"/>
      <c r="AP748" s="35"/>
      <c r="AQ748" s="35"/>
      <c r="AR748" s="35"/>
      <c r="AS748" s="36"/>
      <c r="AT748" s="35"/>
    </row>
    <row r="749"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  <c r="P749" s="36"/>
      <c r="Q749" s="35"/>
      <c r="R749" s="35"/>
      <c r="S749" s="35"/>
      <c r="T749" s="35"/>
      <c r="U749" s="35"/>
      <c r="V749" s="35"/>
      <c r="W749" s="35"/>
      <c r="X749" s="35"/>
      <c r="Y749" s="35"/>
      <c r="Z749" s="35"/>
      <c r="AA749" s="35"/>
      <c r="AB749" s="35"/>
      <c r="AC749" s="35"/>
      <c r="AD749" s="35"/>
      <c r="AE749" s="35"/>
      <c r="AF749" s="35"/>
      <c r="AG749" s="35"/>
      <c r="AH749" s="35"/>
      <c r="AI749" s="35"/>
      <c r="AJ749" s="35"/>
      <c r="AK749" s="35"/>
      <c r="AL749" s="35"/>
      <c r="AM749" s="35"/>
      <c r="AN749" s="35"/>
      <c r="AO749" s="35"/>
      <c r="AP749" s="35"/>
      <c r="AQ749" s="35"/>
      <c r="AR749" s="35"/>
      <c r="AS749" s="36"/>
      <c r="AT749" s="35"/>
    </row>
    <row r="750"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  <c r="P750" s="36"/>
      <c r="Q750" s="35"/>
      <c r="R750" s="35"/>
      <c r="S750" s="35"/>
      <c r="T750" s="35"/>
      <c r="U750" s="35"/>
      <c r="V750" s="35"/>
      <c r="W750" s="35"/>
      <c r="X750" s="35"/>
      <c r="Y750" s="35"/>
      <c r="Z750" s="35"/>
      <c r="AA750" s="35"/>
      <c r="AB750" s="35"/>
      <c r="AC750" s="35"/>
      <c r="AD750" s="35"/>
      <c r="AE750" s="35"/>
      <c r="AF750" s="35"/>
      <c r="AG750" s="35"/>
      <c r="AH750" s="35"/>
      <c r="AI750" s="35"/>
      <c r="AJ750" s="35"/>
      <c r="AK750" s="35"/>
      <c r="AL750" s="35"/>
      <c r="AM750" s="35"/>
      <c r="AN750" s="35"/>
      <c r="AO750" s="35"/>
      <c r="AP750" s="35"/>
      <c r="AQ750" s="35"/>
      <c r="AR750" s="35"/>
      <c r="AS750" s="36"/>
      <c r="AT750" s="35"/>
    </row>
    <row r="751"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  <c r="P751" s="36"/>
      <c r="Q751" s="35"/>
      <c r="R751" s="35"/>
      <c r="S751" s="35"/>
      <c r="T751" s="35"/>
      <c r="U751" s="35"/>
      <c r="V751" s="35"/>
      <c r="W751" s="35"/>
      <c r="X751" s="35"/>
      <c r="Y751" s="35"/>
      <c r="Z751" s="35"/>
      <c r="AA751" s="35"/>
      <c r="AB751" s="35"/>
      <c r="AC751" s="35"/>
      <c r="AD751" s="35"/>
      <c r="AE751" s="35"/>
      <c r="AF751" s="35"/>
      <c r="AG751" s="35"/>
      <c r="AH751" s="35"/>
      <c r="AI751" s="35"/>
      <c r="AJ751" s="35"/>
      <c r="AK751" s="35"/>
      <c r="AL751" s="35"/>
      <c r="AM751" s="35"/>
      <c r="AN751" s="35"/>
      <c r="AO751" s="35"/>
      <c r="AP751" s="35"/>
      <c r="AQ751" s="35"/>
      <c r="AR751" s="35"/>
      <c r="AS751" s="36"/>
      <c r="AT751" s="35"/>
    </row>
    <row r="752"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  <c r="P752" s="36"/>
      <c r="Q752" s="35"/>
      <c r="R752" s="35"/>
      <c r="S752" s="35"/>
      <c r="T752" s="35"/>
      <c r="U752" s="35"/>
      <c r="V752" s="35"/>
      <c r="W752" s="35"/>
      <c r="X752" s="35"/>
      <c r="Y752" s="35"/>
      <c r="Z752" s="35"/>
      <c r="AA752" s="35"/>
      <c r="AB752" s="35"/>
      <c r="AC752" s="35"/>
      <c r="AD752" s="35"/>
      <c r="AE752" s="35"/>
      <c r="AF752" s="35"/>
      <c r="AG752" s="35"/>
      <c r="AH752" s="35"/>
      <c r="AI752" s="35"/>
      <c r="AJ752" s="35"/>
      <c r="AK752" s="35"/>
      <c r="AL752" s="35"/>
      <c r="AM752" s="35"/>
      <c r="AN752" s="35"/>
      <c r="AO752" s="35"/>
      <c r="AP752" s="35"/>
      <c r="AQ752" s="35"/>
      <c r="AR752" s="35"/>
      <c r="AS752" s="36"/>
      <c r="AT752" s="35"/>
    </row>
    <row r="753"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  <c r="P753" s="36"/>
      <c r="Q753" s="35"/>
      <c r="R753" s="35"/>
      <c r="S753" s="35"/>
      <c r="T753" s="35"/>
      <c r="U753" s="35"/>
      <c r="V753" s="35"/>
      <c r="W753" s="35"/>
      <c r="X753" s="35"/>
      <c r="Y753" s="35"/>
      <c r="Z753" s="35"/>
      <c r="AA753" s="35"/>
      <c r="AB753" s="35"/>
      <c r="AC753" s="35"/>
      <c r="AD753" s="35"/>
      <c r="AE753" s="35"/>
      <c r="AF753" s="35"/>
      <c r="AG753" s="35"/>
      <c r="AH753" s="35"/>
      <c r="AI753" s="35"/>
      <c r="AJ753" s="35"/>
      <c r="AK753" s="35"/>
      <c r="AL753" s="35"/>
      <c r="AM753" s="35"/>
      <c r="AN753" s="35"/>
      <c r="AO753" s="35"/>
      <c r="AP753" s="35"/>
      <c r="AQ753" s="35"/>
      <c r="AR753" s="35"/>
      <c r="AS753" s="36"/>
      <c r="AT753" s="35"/>
    </row>
    <row r="754"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  <c r="P754" s="36"/>
      <c r="Q754" s="35"/>
      <c r="R754" s="35"/>
      <c r="S754" s="35"/>
      <c r="T754" s="35"/>
      <c r="U754" s="35"/>
      <c r="V754" s="35"/>
      <c r="W754" s="35"/>
      <c r="X754" s="35"/>
      <c r="Y754" s="35"/>
      <c r="Z754" s="35"/>
      <c r="AA754" s="35"/>
      <c r="AB754" s="35"/>
      <c r="AC754" s="35"/>
      <c r="AD754" s="35"/>
      <c r="AE754" s="35"/>
      <c r="AF754" s="35"/>
      <c r="AG754" s="35"/>
      <c r="AH754" s="35"/>
      <c r="AI754" s="35"/>
      <c r="AJ754" s="35"/>
      <c r="AK754" s="35"/>
      <c r="AL754" s="35"/>
      <c r="AM754" s="35"/>
      <c r="AN754" s="35"/>
      <c r="AO754" s="35"/>
      <c r="AP754" s="35"/>
      <c r="AQ754" s="35"/>
      <c r="AR754" s="35"/>
      <c r="AS754" s="36"/>
      <c r="AT754" s="35"/>
    </row>
    <row r="755"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  <c r="P755" s="36"/>
      <c r="Q755" s="35"/>
      <c r="R755" s="35"/>
      <c r="S755" s="35"/>
      <c r="T755" s="35"/>
      <c r="U755" s="35"/>
      <c r="V755" s="35"/>
      <c r="W755" s="35"/>
      <c r="X755" s="35"/>
      <c r="Y755" s="35"/>
      <c r="Z755" s="35"/>
      <c r="AA755" s="35"/>
      <c r="AB755" s="35"/>
      <c r="AC755" s="35"/>
      <c r="AD755" s="35"/>
      <c r="AE755" s="35"/>
      <c r="AF755" s="35"/>
      <c r="AG755" s="35"/>
      <c r="AH755" s="35"/>
      <c r="AI755" s="35"/>
      <c r="AJ755" s="35"/>
      <c r="AK755" s="35"/>
      <c r="AL755" s="35"/>
      <c r="AM755" s="35"/>
      <c r="AN755" s="35"/>
      <c r="AO755" s="35"/>
      <c r="AP755" s="35"/>
      <c r="AQ755" s="35"/>
      <c r="AR755" s="35"/>
      <c r="AS755" s="36"/>
      <c r="AT755" s="35"/>
    </row>
    <row r="756"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  <c r="P756" s="36"/>
      <c r="Q756" s="35"/>
      <c r="R756" s="35"/>
      <c r="S756" s="35"/>
      <c r="T756" s="35"/>
      <c r="U756" s="35"/>
      <c r="V756" s="35"/>
      <c r="W756" s="35"/>
      <c r="X756" s="35"/>
      <c r="Y756" s="35"/>
      <c r="Z756" s="35"/>
      <c r="AA756" s="35"/>
      <c r="AB756" s="35"/>
      <c r="AC756" s="35"/>
      <c r="AD756" s="35"/>
      <c r="AE756" s="35"/>
      <c r="AF756" s="35"/>
      <c r="AG756" s="35"/>
      <c r="AH756" s="35"/>
      <c r="AI756" s="35"/>
      <c r="AJ756" s="35"/>
      <c r="AK756" s="35"/>
      <c r="AL756" s="35"/>
      <c r="AM756" s="35"/>
      <c r="AN756" s="35"/>
      <c r="AO756" s="35"/>
      <c r="AP756" s="35"/>
      <c r="AQ756" s="35"/>
      <c r="AR756" s="35"/>
      <c r="AS756" s="36"/>
      <c r="AT756" s="35"/>
    </row>
    <row r="757"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  <c r="P757" s="36"/>
      <c r="Q757" s="35"/>
      <c r="R757" s="35"/>
      <c r="S757" s="35"/>
      <c r="T757" s="35"/>
      <c r="U757" s="35"/>
      <c r="V757" s="35"/>
      <c r="W757" s="35"/>
      <c r="X757" s="35"/>
      <c r="Y757" s="35"/>
      <c r="Z757" s="35"/>
      <c r="AA757" s="35"/>
      <c r="AB757" s="35"/>
      <c r="AC757" s="35"/>
      <c r="AD757" s="35"/>
      <c r="AE757" s="35"/>
      <c r="AF757" s="35"/>
      <c r="AG757" s="35"/>
      <c r="AH757" s="35"/>
      <c r="AI757" s="35"/>
      <c r="AJ757" s="35"/>
      <c r="AK757" s="35"/>
      <c r="AL757" s="35"/>
      <c r="AM757" s="35"/>
      <c r="AN757" s="35"/>
      <c r="AO757" s="35"/>
      <c r="AP757" s="35"/>
      <c r="AQ757" s="35"/>
      <c r="AR757" s="35"/>
      <c r="AS757" s="36"/>
      <c r="AT757" s="35"/>
    </row>
    <row r="758"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  <c r="P758" s="36"/>
      <c r="Q758" s="35"/>
      <c r="R758" s="35"/>
      <c r="S758" s="35"/>
      <c r="T758" s="35"/>
      <c r="U758" s="35"/>
      <c r="V758" s="35"/>
      <c r="W758" s="35"/>
      <c r="X758" s="35"/>
      <c r="Y758" s="35"/>
      <c r="Z758" s="35"/>
      <c r="AA758" s="35"/>
      <c r="AB758" s="35"/>
      <c r="AC758" s="35"/>
      <c r="AD758" s="35"/>
      <c r="AE758" s="35"/>
      <c r="AF758" s="35"/>
      <c r="AG758" s="35"/>
      <c r="AH758" s="35"/>
      <c r="AI758" s="35"/>
      <c r="AJ758" s="35"/>
      <c r="AK758" s="35"/>
      <c r="AL758" s="35"/>
      <c r="AM758" s="35"/>
      <c r="AN758" s="35"/>
      <c r="AO758" s="35"/>
      <c r="AP758" s="35"/>
      <c r="AQ758" s="35"/>
      <c r="AR758" s="35"/>
      <c r="AS758" s="36"/>
      <c r="AT758" s="35"/>
    </row>
    <row r="759"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  <c r="P759" s="36"/>
      <c r="Q759" s="35"/>
      <c r="R759" s="35"/>
      <c r="S759" s="35"/>
      <c r="T759" s="35"/>
      <c r="U759" s="35"/>
      <c r="V759" s="35"/>
      <c r="W759" s="35"/>
      <c r="X759" s="35"/>
      <c r="Y759" s="35"/>
      <c r="Z759" s="35"/>
      <c r="AA759" s="35"/>
      <c r="AB759" s="35"/>
      <c r="AC759" s="35"/>
      <c r="AD759" s="35"/>
      <c r="AE759" s="35"/>
      <c r="AF759" s="35"/>
      <c r="AG759" s="35"/>
      <c r="AH759" s="35"/>
      <c r="AI759" s="35"/>
      <c r="AJ759" s="35"/>
      <c r="AK759" s="35"/>
      <c r="AL759" s="35"/>
      <c r="AM759" s="35"/>
      <c r="AN759" s="35"/>
      <c r="AO759" s="35"/>
      <c r="AP759" s="35"/>
      <c r="AQ759" s="35"/>
      <c r="AR759" s="35"/>
      <c r="AS759" s="36"/>
      <c r="AT759" s="35"/>
    </row>
    <row r="760"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  <c r="P760" s="36"/>
      <c r="Q760" s="35"/>
      <c r="R760" s="35"/>
      <c r="S760" s="35"/>
      <c r="T760" s="35"/>
      <c r="U760" s="35"/>
      <c r="V760" s="35"/>
      <c r="W760" s="35"/>
      <c r="X760" s="35"/>
      <c r="Y760" s="35"/>
      <c r="Z760" s="35"/>
      <c r="AA760" s="35"/>
      <c r="AB760" s="35"/>
      <c r="AC760" s="35"/>
      <c r="AD760" s="35"/>
      <c r="AE760" s="35"/>
      <c r="AF760" s="35"/>
      <c r="AG760" s="35"/>
      <c r="AH760" s="35"/>
      <c r="AI760" s="35"/>
      <c r="AJ760" s="35"/>
      <c r="AK760" s="35"/>
      <c r="AL760" s="35"/>
      <c r="AM760" s="35"/>
      <c r="AN760" s="35"/>
      <c r="AO760" s="35"/>
      <c r="AP760" s="35"/>
      <c r="AQ760" s="35"/>
      <c r="AR760" s="35"/>
      <c r="AS760" s="36"/>
      <c r="AT760" s="35"/>
    </row>
    <row r="761"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  <c r="P761" s="36"/>
      <c r="Q761" s="35"/>
      <c r="R761" s="35"/>
      <c r="S761" s="35"/>
      <c r="T761" s="35"/>
      <c r="U761" s="35"/>
      <c r="V761" s="35"/>
      <c r="W761" s="35"/>
      <c r="X761" s="35"/>
      <c r="Y761" s="35"/>
      <c r="Z761" s="35"/>
      <c r="AA761" s="35"/>
      <c r="AB761" s="35"/>
      <c r="AC761" s="35"/>
      <c r="AD761" s="35"/>
      <c r="AE761" s="35"/>
      <c r="AF761" s="35"/>
      <c r="AG761" s="35"/>
      <c r="AH761" s="35"/>
      <c r="AI761" s="35"/>
      <c r="AJ761" s="35"/>
      <c r="AK761" s="35"/>
      <c r="AL761" s="35"/>
      <c r="AM761" s="35"/>
      <c r="AN761" s="35"/>
      <c r="AO761" s="35"/>
      <c r="AP761" s="35"/>
      <c r="AQ761" s="35"/>
      <c r="AR761" s="35"/>
      <c r="AS761" s="36"/>
      <c r="AT761" s="35"/>
    </row>
    <row r="762"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  <c r="P762" s="36"/>
      <c r="Q762" s="35"/>
      <c r="R762" s="35"/>
      <c r="S762" s="35"/>
      <c r="T762" s="35"/>
      <c r="U762" s="35"/>
      <c r="V762" s="35"/>
      <c r="W762" s="35"/>
      <c r="X762" s="35"/>
      <c r="Y762" s="35"/>
      <c r="Z762" s="35"/>
      <c r="AA762" s="35"/>
      <c r="AB762" s="35"/>
      <c r="AC762" s="35"/>
      <c r="AD762" s="35"/>
      <c r="AE762" s="35"/>
      <c r="AF762" s="35"/>
      <c r="AG762" s="35"/>
      <c r="AH762" s="35"/>
      <c r="AI762" s="35"/>
      <c r="AJ762" s="35"/>
      <c r="AK762" s="35"/>
      <c r="AL762" s="35"/>
      <c r="AM762" s="35"/>
      <c r="AN762" s="35"/>
      <c r="AO762" s="35"/>
      <c r="AP762" s="35"/>
      <c r="AQ762" s="35"/>
      <c r="AR762" s="35"/>
      <c r="AS762" s="36"/>
      <c r="AT762" s="35"/>
    </row>
    <row r="763"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  <c r="P763" s="36"/>
      <c r="Q763" s="35"/>
      <c r="R763" s="35"/>
      <c r="S763" s="35"/>
      <c r="T763" s="35"/>
      <c r="U763" s="35"/>
      <c r="V763" s="35"/>
      <c r="W763" s="35"/>
      <c r="X763" s="35"/>
      <c r="Y763" s="35"/>
      <c r="Z763" s="35"/>
      <c r="AA763" s="35"/>
      <c r="AB763" s="35"/>
      <c r="AC763" s="35"/>
      <c r="AD763" s="35"/>
      <c r="AE763" s="35"/>
      <c r="AF763" s="35"/>
      <c r="AG763" s="35"/>
      <c r="AH763" s="35"/>
      <c r="AI763" s="35"/>
      <c r="AJ763" s="35"/>
      <c r="AK763" s="35"/>
      <c r="AL763" s="35"/>
      <c r="AM763" s="35"/>
      <c r="AN763" s="35"/>
      <c r="AO763" s="35"/>
      <c r="AP763" s="35"/>
      <c r="AQ763" s="35"/>
      <c r="AR763" s="35"/>
      <c r="AS763" s="36"/>
      <c r="AT763" s="35"/>
    </row>
    <row r="764"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  <c r="P764" s="36"/>
      <c r="Q764" s="35"/>
      <c r="R764" s="35"/>
      <c r="S764" s="35"/>
      <c r="T764" s="35"/>
      <c r="U764" s="35"/>
      <c r="V764" s="35"/>
      <c r="W764" s="35"/>
      <c r="X764" s="35"/>
      <c r="Y764" s="35"/>
      <c r="Z764" s="35"/>
      <c r="AA764" s="35"/>
      <c r="AB764" s="35"/>
      <c r="AC764" s="35"/>
      <c r="AD764" s="35"/>
      <c r="AE764" s="35"/>
      <c r="AF764" s="35"/>
      <c r="AG764" s="35"/>
      <c r="AH764" s="35"/>
      <c r="AI764" s="35"/>
      <c r="AJ764" s="35"/>
      <c r="AK764" s="35"/>
      <c r="AL764" s="35"/>
      <c r="AM764" s="35"/>
      <c r="AN764" s="35"/>
      <c r="AO764" s="35"/>
      <c r="AP764" s="35"/>
      <c r="AQ764" s="35"/>
      <c r="AR764" s="35"/>
      <c r="AS764" s="36"/>
      <c r="AT764" s="35"/>
    </row>
    <row r="765"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  <c r="P765" s="36"/>
      <c r="Q765" s="35"/>
      <c r="R765" s="35"/>
      <c r="S765" s="35"/>
      <c r="T765" s="35"/>
      <c r="U765" s="35"/>
      <c r="V765" s="35"/>
      <c r="W765" s="35"/>
      <c r="X765" s="35"/>
      <c r="Y765" s="35"/>
      <c r="Z765" s="35"/>
      <c r="AA765" s="35"/>
      <c r="AB765" s="35"/>
      <c r="AC765" s="35"/>
      <c r="AD765" s="35"/>
      <c r="AE765" s="35"/>
      <c r="AF765" s="35"/>
      <c r="AG765" s="35"/>
      <c r="AH765" s="35"/>
      <c r="AI765" s="35"/>
      <c r="AJ765" s="35"/>
      <c r="AK765" s="35"/>
      <c r="AL765" s="35"/>
      <c r="AM765" s="35"/>
      <c r="AN765" s="35"/>
      <c r="AO765" s="35"/>
      <c r="AP765" s="35"/>
      <c r="AQ765" s="35"/>
      <c r="AR765" s="35"/>
      <c r="AS765" s="36"/>
      <c r="AT765" s="35"/>
    </row>
    <row r="766"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  <c r="P766" s="36"/>
      <c r="Q766" s="35"/>
      <c r="R766" s="35"/>
      <c r="S766" s="35"/>
      <c r="T766" s="35"/>
      <c r="U766" s="35"/>
      <c r="V766" s="35"/>
      <c r="W766" s="35"/>
      <c r="X766" s="35"/>
      <c r="Y766" s="35"/>
      <c r="Z766" s="35"/>
      <c r="AA766" s="35"/>
      <c r="AB766" s="35"/>
      <c r="AC766" s="35"/>
      <c r="AD766" s="35"/>
      <c r="AE766" s="35"/>
      <c r="AF766" s="35"/>
      <c r="AG766" s="35"/>
      <c r="AH766" s="35"/>
      <c r="AI766" s="35"/>
      <c r="AJ766" s="35"/>
      <c r="AK766" s="35"/>
      <c r="AL766" s="35"/>
      <c r="AM766" s="35"/>
      <c r="AN766" s="35"/>
      <c r="AO766" s="35"/>
      <c r="AP766" s="35"/>
      <c r="AQ766" s="35"/>
      <c r="AR766" s="35"/>
      <c r="AS766" s="36"/>
      <c r="AT766" s="35"/>
    </row>
    <row r="767"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  <c r="P767" s="36"/>
      <c r="Q767" s="35"/>
      <c r="R767" s="35"/>
      <c r="S767" s="35"/>
      <c r="T767" s="35"/>
      <c r="U767" s="35"/>
      <c r="V767" s="35"/>
      <c r="W767" s="35"/>
      <c r="X767" s="35"/>
      <c r="Y767" s="35"/>
      <c r="Z767" s="35"/>
      <c r="AA767" s="35"/>
      <c r="AB767" s="35"/>
      <c r="AC767" s="35"/>
      <c r="AD767" s="35"/>
      <c r="AE767" s="35"/>
      <c r="AF767" s="35"/>
      <c r="AG767" s="35"/>
      <c r="AH767" s="35"/>
      <c r="AI767" s="35"/>
      <c r="AJ767" s="35"/>
      <c r="AK767" s="35"/>
      <c r="AL767" s="35"/>
      <c r="AM767" s="35"/>
      <c r="AN767" s="35"/>
      <c r="AO767" s="35"/>
      <c r="AP767" s="35"/>
      <c r="AQ767" s="35"/>
      <c r="AR767" s="35"/>
      <c r="AS767" s="36"/>
      <c r="AT767" s="35"/>
    </row>
    <row r="768"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  <c r="P768" s="36"/>
      <c r="Q768" s="35"/>
      <c r="R768" s="35"/>
      <c r="S768" s="35"/>
      <c r="T768" s="35"/>
      <c r="U768" s="35"/>
      <c r="V768" s="35"/>
      <c r="W768" s="35"/>
      <c r="X768" s="35"/>
      <c r="Y768" s="35"/>
      <c r="Z768" s="35"/>
      <c r="AA768" s="35"/>
      <c r="AB768" s="35"/>
      <c r="AC768" s="35"/>
      <c r="AD768" s="35"/>
      <c r="AE768" s="35"/>
      <c r="AF768" s="35"/>
      <c r="AG768" s="35"/>
      <c r="AH768" s="35"/>
      <c r="AI768" s="35"/>
      <c r="AJ768" s="35"/>
      <c r="AK768" s="35"/>
      <c r="AL768" s="35"/>
      <c r="AM768" s="35"/>
      <c r="AN768" s="35"/>
      <c r="AO768" s="35"/>
      <c r="AP768" s="35"/>
      <c r="AQ768" s="35"/>
      <c r="AR768" s="35"/>
      <c r="AS768" s="36"/>
      <c r="AT768" s="35"/>
    </row>
    <row r="769"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  <c r="P769" s="36"/>
      <c r="Q769" s="35"/>
      <c r="R769" s="35"/>
      <c r="S769" s="35"/>
      <c r="T769" s="35"/>
      <c r="U769" s="35"/>
      <c r="V769" s="35"/>
      <c r="W769" s="35"/>
      <c r="X769" s="35"/>
      <c r="Y769" s="35"/>
      <c r="Z769" s="35"/>
      <c r="AA769" s="35"/>
      <c r="AB769" s="35"/>
      <c r="AC769" s="35"/>
      <c r="AD769" s="35"/>
      <c r="AE769" s="35"/>
      <c r="AF769" s="35"/>
      <c r="AG769" s="35"/>
      <c r="AH769" s="35"/>
      <c r="AI769" s="35"/>
      <c r="AJ769" s="35"/>
      <c r="AK769" s="35"/>
      <c r="AL769" s="35"/>
      <c r="AM769" s="35"/>
      <c r="AN769" s="35"/>
      <c r="AO769" s="35"/>
      <c r="AP769" s="35"/>
      <c r="AQ769" s="35"/>
      <c r="AR769" s="35"/>
      <c r="AS769" s="36"/>
      <c r="AT769" s="35"/>
    </row>
    <row r="770"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  <c r="P770" s="36"/>
      <c r="Q770" s="35"/>
      <c r="R770" s="35"/>
      <c r="S770" s="35"/>
      <c r="T770" s="35"/>
      <c r="U770" s="35"/>
      <c r="V770" s="35"/>
      <c r="W770" s="35"/>
      <c r="X770" s="35"/>
      <c r="Y770" s="35"/>
      <c r="Z770" s="35"/>
      <c r="AA770" s="35"/>
      <c r="AB770" s="35"/>
      <c r="AC770" s="35"/>
      <c r="AD770" s="35"/>
      <c r="AE770" s="35"/>
      <c r="AF770" s="35"/>
      <c r="AG770" s="35"/>
      <c r="AH770" s="35"/>
      <c r="AI770" s="35"/>
      <c r="AJ770" s="35"/>
      <c r="AK770" s="35"/>
      <c r="AL770" s="35"/>
      <c r="AM770" s="35"/>
      <c r="AN770" s="35"/>
      <c r="AO770" s="35"/>
      <c r="AP770" s="35"/>
      <c r="AQ770" s="35"/>
      <c r="AR770" s="35"/>
      <c r="AS770" s="36"/>
      <c r="AT770" s="35"/>
    </row>
    <row r="771"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  <c r="P771" s="36"/>
      <c r="Q771" s="35"/>
      <c r="R771" s="35"/>
      <c r="S771" s="35"/>
      <c r="T771" s="35"/>
      <c r="U771" s="35"/>
      <c r="V771" s="35"/>
      <c r="W771" s="35"/>
      <c r="X771" s="35"/>
      <c r="Y771" s="35"/>
      <c r="Z771" s="35"/>
      <c r="AA771" s="35"/>
      <c r="AB771" s="35"/>
      <c r="AC771" s="35"/>
      <c r="AD771" s="35"/>
      <c r="AE771" s="35"/>
      <c r="AF771" s="35"/>
      <c r="AG771" s="35"/>
      <c r="AH771" s="35"/>
      <c r="AI771" s="35"/>
      <c r="AJ771" s="35"/>
      <c r="AK771" s="35"/>
      <c r="AL771" s="35"/>
      <c r="AM771" s="35"/>
      <c r="AN771" s="35"/>
      <c r="AO771" s="35"/>
      <c r="AP771" s="35"/>
      <c r="AQ771" s="35"/>
      <c r="AR771" s="35"/>
      <c r="AS771" s="36"/>
      <c r="AT771" s="35"/>
    </row>
    <row r="772"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  <c r="P772" s="36"/>
      <c r="Q772" s="35"/>
      <c r="R772" s="35"/>
      <c r="S772" s="35"/>
      <c r="T772" s="35"/>
      <c r="U772" s="35"/>
      <c r="V772" s="35"/>
      <c r="W772" s="35"/>
      <c r="X772" s="35"/>
      <c r="Y772" s="35"/>
      <c r="Z772" s="35"/>
      <c r="AA772" s="35"/>
      <c r="AB772" s="35"/>
      <c r="AC772" s="35"/>
      <c r="AD772" s="35"/>
      <c r="AE772" s="35"/>
      <c r="AF772" s="35"/>
      <c r="AG772" s="35"/>
      <c r="AH772" s="35"/>
      <c r="AI772" s="35"/>
      <c r="AJ772" s="35"/>
      <c r="AK772" s="35"/>
      <c r="AL772" s="35"/>
      <c r="AM772" s="35"/>
      <c r="AN772" s="35"/>
      <c r="AO772" s="35"/>
      <c r="AP772" s="35"/>
      <c r="AQ772" s="35"/>
      <c r="AR772" s="35"/>
      <c r="AS772" s="36"/>
      <c r="AT772" s="35"/>
    </row>
    <row r="773"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  <c r="P773" s="36"/>
      <c r="Q773" s="35"/>
      <c r="R773" s="35"/>
      <c r="S773" s="35"/>
      <c r="T773" s="35"/>
      <c r="U773" s="35"/>
      <c r="V773" s="35"/>
      <c r="W773" s="35"/>
      <c r="X773" s="35"/>
      <c r="Y773" s="35"/>
      <c r="Z773" s="35"/>
      <c r="AA773" s="35"/>
      <c r="AB773" s="35"/>
      <c r="AC773" s="35"/>
      <c r="AD773" s="35"/>
      <c r="AE773" s="35"/>
      <c r="AF773" s="35"/>
      <c r="AG773" s="35"/>
      <c r="AH773" s="35"/>
      <c r="AI773" s="35"/>
      <c r="AJ773" s="35"/>
      <c r="AK773" s="35"/>
      <c r="AL773" s="35"/>
      <c r="AM773" s="35"/>
      <c r="AN773" s="35"/>
      <c r="AO773" s="35"/>
      <c r="AP773" s="35"/>
      <c r="AQ773" s="35"/>
      <c r="AR773" s="35"/>
      <c r="AS773" s="36"/>
      <c r="AT773" s="35"/>
    </row>
    <row r="774"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  <c r="P774" s="36"/>
      <c r="Q774" s="35"/>
      <c r="R774" s="35"/>
      <c r="S774" s="35"/>
      <c r="T774" s="35"/>
      <c r="U774" s="35"/>
      <c r="V774" s="35"/>
      <c r="W774" s="35"/>
      <c r="X774" s="35"/>
      <c r="Y774" s="35"/>
      <c r="Z774" s="35"/>
      <c r="AA774" s="35"/>
      <c r="AB774" s="35"/>
      <c r="AC774" s="35"/>
      <c r="AD774" s="35"/>
      <c r="AE774" s="35"/>
      <c r="AF774" s="35"/>
      <c r="AG774" s="35"/>
      <c r="AH774" s="35"/>
      <c r="AI774" s="35"/>
      <c r="AJ774" s="35"/>
      <c r="AK774" s="35"/>
      <c r="AL774" s="35"/>
      <c r="AM774" s="35"/>
      <c r="AN774" s="35"/>
      <c r="AO774" s="35"/>
      <c r="AP774" s="35"/>
      <c r="AQ774" s="35"/>
      <c r="AR774" s="35"/>
      <c r="AS774" s="36"/>
      <c r="AT774" s="35"/>
    </row>
    <row r="775"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  <c r="P775" s="36"/>
      <c r="Q775" s="35"/>
      <c r="R775" s="35"/>
      <c r="S775" s="35"/>
      <c r="T775" s="35"/>
      <c r="U775" s="35"/>
      <c r="V775" s="35"/>
      <c r="W775" s="35"/>
      <c r="X775" s="35"/>
      <c r="Y775" s="35"/>
      <c r="Z775" s="35"/>
      <c r="AA775" s="35"/>
      <c r="AB775" s="35"/>
      <c r="AC775" s="35"/>
      <c r="AD775" s="35"/>
      <c r="AE775" s="35"/>
      <c r="AF775" s="35"/>
      <c r="AG775" s="35"/>
      <c r="AH775" s="35"/>
      <c r="AI775" s="35"/>
      <c r="AJ775" s="35"/>
      <c r="AK775" s="35"/>
      <c r="AL775" s="35"/>
      <c r="AM775" s="35"/>
      <c r="AN775" s="35"/>
      <c r="AO775" s="35"/>
      <c r="AP775" s="35"/>
      <c r="AQ775" s="35"/>
      <c r="AR775" s="35"/>
      <c r="AS775" s="36"/>
      <c r="AT775" s="35"/>
    </row>
    <row r="776"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  <c r="P776" s="36"/>
      <c r="Q776" s="35"/>
      <c r="R776" s="35"/>
      <c r="S776" s="35"/>
      <c r="T776" s="35"/>
      <c r="U776" s="35"/>
      <c r="V776" s="35"/>
      <c r="W776" s="35"/>
      <c r="X776" s="35"/>
      <c r="Y776" s="35"/>
      <c r="Z776" s="35"/>
      <c r="AA776" s="35"/>
      <c r="AB776" s="35"/>
      <c r="AC776" s="35"/>
      <c r="AD776" s="35"/>
      <c r="AE776" s="35"/>
      <c r="AF776" s="35"/>
      <c r="AG776" s="35"/>
      <c r="AH776" s="35"/>
      <c r="AI776" s="35"/>
      <c r="AJ776" s="35"/>
      <c r="AK776" s="35"/>
      <c r="AL776" s="35"/>
      <c r="AM776" s="35"/>
      <c r="AN776" s="35"/>
      <c r="AO776" s="35"/>
      <c r="AP776" s="35"/>
      <c r="AQ776" s="35"/>
      <c r="AR776" s="35"/>
      <c r="AS776" s="36"/>
      <c r="AT776" s="35"/>
    </row>
    <row r="777"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  <c r="P777" s="36"/>
      <c r="Q777" s="35"/>
      <c r="R777" s="35"/>
      <c r="S777" s="35"/>
      <c r="T777" s="35"/>
      <c r="U777" s="35"/>
      <c r="V777" s="35"/>
      <c r="W777" s="35"/>
      <c r="X777" s="35"/>
      <c r="Y777" s="35"/>
      <c r="Z777" s="35"/>
      <c r="AA777" s="35"/>
      <c r="AB777" s="35"/>
      <c r="AC777" s="35"/>
      <c r="AD777" s="35"/>
      <c r="AE777" s="35"/>
      <c r="AF777" s="35"/>
      <c r="AG777" s="35"/>
      <c r="AH777" s="35"/>
      <c r="AI777" s="35"/>
      <c r="AJ777" s="35"/>
      <c r="AK777" s="35"/>
      <c r="AL777" s="35"/>
      <c r="AM777" s="35"/>
      <c r="AN777" s="35"/>
      <c r="AO777" s="35"/>
      <c r="AP777" s="35"/>
      <c r="AQ777" s="35"/>
      <c r="AR777" s="35"/>
      <c r="AS777" s="36"/>
      <c r="AT777" s="35"/>
    </row>
    <row r="778"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  <c r="P778" s="36"/>
      <c r="Q778" s="35"/>
      <c r="R778" s="35"/>
      <c r="S778" s="35"/>
      <c r="T778" s="35"/>
      <c r="U778" s="35"/>
      <c r="V778" s="35"/>
      <c r="W778" s="35"/>
      <c r="X778" s="35"/>
      <c r="Y778" s="35"/>
      <c r="Z778" s="35"/>
      <c r="AA778" s="35"/>
      <c r="AB778" s="35"/>
      <c r="AC778" s="35"/>
      <c r="AD778" s="35"/>
      <c r="AE778" s="35"/>
      <c r="AF778" s="35"/>
      <c r="AG778" s="35"/>
      <c r="AH778" s="35"/>
      <c r="AI778" s="35"/>
      <c r="AJ778" s="35"/>
      <c r="AK778" s="35"/>
      <c r="AL778" s="35"/>
      <c r="AM778" s="35"/>
      <c r="AN778" s="35"/>
      <c r="AO778" s="35"/>
      <c r="AP778" s="35"/>
      <c r="AQ778" s="35"/>
      <c r="AR778" s="35"/>
      <c r="AS778" s="36"/>
      <c r="AT778" s="35"/>
    </row>
    <row r="779"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  <c r="P779" s="36"/>
      <c r="Q779" s="35"/>
      <c r="R779" s="35"/>
      <c r="S779" s="35"/>
      <c r="T779" s="35"/>
      <c r="U779" s="35"/>
      <c r="V779" s="35"/>
      <c r="W779" s="35"/>
      <c r="X779" s="35"/>
      <c r="Y779" s="35"/>
      <c r="Z779" s="35"/>
      <c r="AA779" s="35"/>
      <c r="AB779" s="35"/>
      <c r="AC779" s="35"/>
      <c r="AD779" s="35"/>
      <c r="AE779" s="35"/>
      <c r="AF779" s="35"/>
      <c r="AG779" s="35"/>
      <c r="AH779" s="35"/>
      <c r="AI779" s="35"/>
      <c r="AJ779" s="35"/>
      <c r="AK779" s="35"/>
      <c r="AL779" s="35"/>
      <c r="AM779" s="35"/>
      <c r="AN779" s="35"/>
      <c r="AO779" s="35"/>
      <c r="AP779" s="35"/>
      <c r="AQ779" s="35"/>
      <c r="AR779" s="35"/>
      <c r="AS779" s="36"/>
      <c r="AT779" s="35"/>
    </row>
    <row r="780"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  <c r="P780" s="36"/>
      <c r="Q780" s="35"/>
      <c r="R780" s="35"/>
      <c r="S780" s="35"/>
      <c r="T780" s="35"/>
      <c r="U780" s="35"/>
      <c r="V780" s="35"/>
      <c r="W780" s="35"/>
      <c r="X780" s="35"/>
      <c r="Y780" s="35"/>
      <c r="Z780" s="35"/>
      <c r="AA780" s="35"/>
      <c r="AB780" s="35"/>
      <c r="AC780" s="35"/>
      <c r="AD780" s="35"/>
      <c r="AE780" s="35"/>
      <c r="AF780" s="35"/>
      <c r="AG780" s="35"/>
      <c r="AH780" s="35"/>
      <c r="AI780" s="35"/>
      <c r="AJ780" s="35"/>
      <c r="AK780" s="35"/>
      <c r="AL780" s="35"/>
      <c r="AM780" s="35"/>
      <c r="AN780" s="35"/>
      <c r="AO780" s="35"/>
      <c r="AP780" s="35"/>
      <c r="AQ780" s="35"/>
      <c r="AR780" s="35"/>
      <c r="AS780" s="36"/>
      <c r="AT780" s="35"/>
    </row>
    <row r="781"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6"/>
      <c r="Q781" s="35"/>
      <c r="R781" s="35"/>
      <c r="S781" s="35"/>
      <c r="T781" s="35"/>
      <c r="U781" s="35"/>
      <c r="V781" s="35"/>
      <c r="W781" s="35"/>
      <c r="X781" s="35"/>
      <c r="Y781" s="35"/>
      <c r="Z781" s="35"/>
      <c r="AA781" s="35"/>
      <c r="AB781" s="35"/>
      <c r="AC781" s="35"/>
      <c r="AD781" s="35"/>
      <c r="AE781" s="35"/>
      <c r="AF781" s="35"/>
      <c r="AG781" s="35"/>
      <c r="AH781" s="35"/>
      <c r="AI781" s="35"/>
      <c r="AJ781" s="35"/>
      <c r="AK781" s="35"/>
      <c r="AL781" s="35"/>
      <c r="AM781" s="35"/>
      <c r="AN781" s="35"/>
      <c r="AO781" s="35"/>
      <c r="AP781" s="35"/>
      <c r="AQ781" s="35"/>
      <c r="AR781" s="35"/>
      <c r="AS781" s="36"/>
      <c r="AT781" s="35"/>
    </row>
    <row r="782"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  <c r="P782" s="36"/>
      <c r="Q782" s="35"/>
      <c r="R782" s="35"/>
      <c r="S782" s="35"/>
      <c r="T782" s="35"/>
      <c r="U782" s="35"/>
      <c r="V782" s="35"/>
      <c r="W782" s="35"/>
      <c r="X782" s="35"/>
      <c r="Y782" s="35"/>
      <c r="Z782" s="35"/>
      <c r="AA782" s="35"/>
      <c r="AB782" s="35"/>
      <c r="AC782" s="35"/>
      <c r="AD782" s="35"/>
      <c r="AE782" s="35"/>
      <c r="AF782" s="35"/>
      <c r="AG782" s="35"/>
      <c r="AH782" s="35"/>
      <c r="AI782" s="35"/>
      <c r="AJ782" s="35"/>
      <c r="AK782" s="35"/>
      <c r="AL782" s="35"/>
      <c r="AM782" s="35"/>
      <c r="AN782" s="35"/>
      <c r="AO782" s="35"/>
      <c r="AP782" s="35"/>
      <c r="AQ782" s="35"/>
      <c r="AR782" s="35"/>
      <c r="AS782" s="36"/>
      <c r="AT782" s="35"/>
    </row>
    <row r="783"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  <c r="P783" s="36"/>
      <c r="Q783" s="35"/>
      <c r="R783" s="35"/>
      <c r="S783" s="35"/>
      <c r="T783" s="35"/>
      <c r="U783" s="35"/>
      <c r="V783" s="35"/>
      <c r="W783" s="35"/>
      <c r="X783" s="35"/>
      <c r="Y783" s="35"/>
      <c r="Z783" s="35"/>
      <c r="AA783" s="35"/>
      <c r="AB783" s="35"/>
      <c r="AC783" s="35"/>
      <c r="AD783" s="35"/>
      <c r="AE783" s="35"/>
      <c r="AF783" s="35"/>
      <c r="AG783" s="35"/>
      <c r="AH783" s="35"/>
      <c r="AI783" s="35"/>
      <c r="AJ783" s="35"/>
      <c r="AK783" s="35"/>
      <c r="AL783" s="35"/>
      <c r="AM783" s="35"/>
      <c r="AN783" s="35"/>
      <c r="AO783" s="35"/>
      <c r="AP783" s="35"/>
      <c r="AQ783" s="35"/>
      <c r="AR783" s="35"/>
      <c r="AS783" s="36"/>
      <c r="AT783" s="35"/>
    </row>
    <row r="784"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  <c r="P784" s="36"/>
      <c r="Q784" s="35"/>
      <c r="R784" s="35"/>
      <c r="S784" s="35"/>
      <c r="T784" s="35"/>
      <c r="U784" s="35"/>
      <c r="V784" s="35"/>
      <c r="W784" s="35"/>
      <c r="X784" s="35"/>
      <c r="Y784" s="35"/>
      <c r="Z784" s="35"/>
      <c r="AA784" s="35"/>
      <c r="AB784" s="35"/>
      <c r="AC784" s="35"/>
      <c r="AD784" s="35"/>
      <c r="AE784" s="35"/>
      <c r="AF784" s="35"/>
      <c r="AG784" s="35"/>
      <c r="AH784" s="35"/>
      <c r="AI784" s="35"/>
      <c r="AJ784" s="35"/>
      <c r="AK784" s="35"/>
      <c r="AL784" s="35"/>
      <c r="AM784" s="35"/>
      <c r="AN784" s="35"/>
      <c r="AO784" s="35"/>
      <c r="AP784" s="35"/>
      <c r="AQ784" s="35"/>
      <c r="AR784" s="35"/>
      <c r="AS784" s="36"/>
      <c r="AT784" s="35"/>
    </row>
    <row r="785"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  <c r="P785" s="36"/>
      <c r="Q785" s="35"/>
      <c r="R785" s="35"/>
      <c r="S785" s="35"/>
      <c r="T785" s="35"/>
      <c r="U785" s="35"/>
      <c r="V785" s="35"/>
      <c r="W785" s="35"/>
      <c r="X785" s="35"/>
      <c r="Y785" s="35"/>
      <c r="Z785" s="35"/>
      <c r="AA785" s="35"/>
      <c r="AB785" s="35"/>
      <c r="AC785" s="35"/>
      <c r="AD785" s="35"/>
      <c r="AE785" s="35"/>
      <c r="AF785" s="35"/>
      <c r="AG785" s="35"/>
      <c r="AH785" s="35"/>
      <c r="AI785" s="35"/>
      <c r="AJ785" s="35"/>
      <c r="AK785" s="35"/>
      <c r="AL785" s="35"/>
      <c r="AM785" s="35"/>
      <c r="AN785" s="35"/>
      <c r="AO785" s="35"/>
      <c r="AP785" s="35"/>
      <c r="AQ785" s="35"/>
      <c r="AR785" s="35"/>
      <c r="AS785" s="36"/>
      <c r="AT785" s="35"/>
    </row>
    <row r="786"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  <c r="P786" s="36"/>
      <c r="Q786" s="35"/>
      <c r="R786" s="35"/>
      <c r="S786" s="35"/>
      <c r="T786" s="35"/>
      <c r="U786" s="35"/>
      <c r="V786" s="35"/>
      <c r="W786" s="35"/>
      <c r="X786" s="35"/>
      <c r="Y786" s="35"/>
      <c r="Z786" s="35"/>
      <c r="AA786" s="35"/>
      <c r="AB786" s="35"/>
      <c r="AC786" s="35"/>
      <c r="AD786" s="35"/>
      <c r="AE786" s="35"/>
      <c r="AF786" s="35"/>
      <c r="AG786" s="35"/>
      <c r="AH786" s="35"/>
      <c r="AI786" s="35"/>
      <c r="AJ786" s="35"/>
      <c r="AK786" s="35"/>
      <c r="AL786" s="35"/>
      <c r="AM786" s="35"/>
      <c r="AN786" s="35"/>
      <c r="AO786" s="35"/>
      <c r="AP786" s="35"/>
      <c r="AQ786" s="35"/>
      <c r="AR786" s="35"/>
      <c r="AS786" s="36"/>
      <c r="AT786" s="35"/>
    </row>
    <row r="787"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  <c r="P787" s="36"/>
      <c r="Q787" s="35"/>
      <c r="R787" s="35"/>
      <c r="S787" s="35"/>
      <c r="T787" s="35"/>
      <c r="U787" s="35"/>
      <c r="V787" s="35"/>
      <c r="W787" s="35"/>
      <c r="X787" s="35"/>
      <c r="Y787" s="35"/>
      <c r="Z787" s="35"/>
      <c r="AA787" s="35"/>
      <c r="AB787" s="35"/>
      <c r="AC787" s="35"/>
      <c r="AD787" s="35"/>
      <c r="AE787" s="35"/>
      <c r="AF787" s="35"/>
      <c r="AG787" s="35"/>
      <c r="AH787" s="35"/>
      <c r="AI787" s="35"/>
      <c r="AJ787" s="35"/>
      <c r="AK787" s="35"/>
      <c r="AL787" s="35"/>
      <c r="AM787" s="35"/>
      <c r="AN787" s="35"/>
      <c r="AO787" s="35"/>
      <c r="AP787" s="35"/>
      <c r="AQ787" s="35"/>
      <c r="AR787" s="35"/>
      <c r="AS787" s="36"/>
      <c r="AT787" s="35"/>
    </row>
    <row r="788"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  <c r="P788" s="36"/>
      <c r="Q788" s="35"/>
      <c r="R788" s="35"/>
      <c r="S788" s="35"/>
      <c r="T788" s="35"/>
      <c r="U788" s="35"/>
      <c r="V788" s="35"/>
      <c r="W788" s="35"/>
      <c r="X788" s="35"/>
      <c r="Y788" s="35"/>
      <c r="Z788" s="35"/>
      <c r="AA788" s="35"/>
      <c r="AB788" s="35"/>
      <c r="AC788" s="35"/>
      <c r="AD788" s="35"/>
      <c r="AE788" s="35"/>
      <c r="AF788" s="35"/>
      <c r="AG788" s="35"/>
      <c r="AH788" s="35"/>
      <c r="AI788" s="35"/>
      <c r="AJ788" s="35"/>
      <c r="AK788" s="35"/>
      <c r="AL788" s="35"/>
      <c r="AM788" s="35"/>
      <c r="AN788" s="35"/>
      <c r="AO788" s="35"/>
      <c r="AP788" s="35"/>
      <c r="AQ788" s="35"/>
      <c r="AR788" s="35"/>
      <c r="AS788" s="36"/>
      <c r="AT788" s="35"/>
    </row>
    <row r="789"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  <c r="P789" s="36"/>
      <c r="Q789" s="35"/>
      <c r="R789" s="35"/>
      <c r="S789" s="35"/>
      <c r="T789" s="35"/>
      <c r="U789" s="35"/>
      <c r="V789" s="35"/>
      <c r="W789" s="35"/>
      <c r="X789" s="35"/>
      <c r="Y789" s="35"/>
      <c r="Z789" s="35"/>
      <c r="AA789" s="35"/>
      <c r="AB789" s="35"/>
      <c r="AC789" s="35"/>
      <c r="AD789" s="35"/>
      <c r="AE789" s="35"/>
      <c r="AF789" s="35"/>
      <c r="AG789" s="35"/>
      <c r="AH789" s="35"/>
      <c r="AI789" s="35"/>
      <c r="AJ789" s="35"/>
      <c r="AK789" s="35"/>
      <c r="AL789" s="35"/>
      <c r="AM789" s="35"/>
      <c r="AN789" s="35"/>
      <c r="AO789" s="35"/>
      <c r="AP789" s="35"/>
      <c r="AQ789" s="35"/>
      <c r="AR789" s="35"/>
      <c r="AS789" s="36"/>
      <c r="AT789" s="35"/>
    </row>
    <row r="790"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  <c r="P790" s="36"/>
      <c r="Q790" s="35"/>
      <c r="R790" s="35"/>
      <c r="S790" s="35"/>
      <c r="T790" s="35"/>
      <c r="U790" s="35"/>
      <c r="V790" s="35"/>
      <c r="W790" s="35"/>
      <c r="X790" s="35"/>
      <c r="Y790" s="35"/>
      <c r="Z790" s="35"/>
      <c r="AA790" s="35"/>
      <c r="AB790" s="35"/>
      <c r="AC790" s="35"/>
      <c r="AD790" s="35"/>
      <c r="AE790" s="35"/>
      <c r="AF790" s="35"/>
      <c r="AG790" s="35"/>
      <c r="AH790" s="35"/>
      <c r="AI790" s="35"/>
      <c r="AJ790" s="35"/>
      <c r="AK790" s="35"/>
      <c r="AL790" s="35"/>
      <c r="AM790" s="35"/>
      <c r="AN790" s="35"/>
      <c r="AO790" s="35"/>
      <c r="AP790" s="35"/>
      <c r="AQ790" s="35"/>
      <c r="AR790" s="35"/>
      <c r="AS790" s="36"/>
      <c r="AT790" s="35"/>
    </row>
    <row r="791"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  <c r="P791" s="36"/>
      <c r="Q791" s="35"/>
      <c r="R791" s="35"/>
      <c r="S791" s="35"/>
      <c r="T791" s="35"/>
      <c r="U791" s="35"/>
      <c r="V791" s="35"/>
      <c r="W791" s="35"/>
      <c r="X791" s="35"/>
      <c r="Y791" s="35"/>
      <c r="Z791" s="35"/>
      <c r="AA791" s="35"/>
      <c r="AB791" s="35"/>
      <c r="AC791" s="35"/>
      <c r="AD791" s="35"/>
      <c r="AE791" s="35"/>
      <c r="AF791" s="35"/>
      <c r="AG791" s="35"/>
      <c r="AH791" s="35"/>
      <c r="AI791" s="35"/>
      <c r="AJ791" s="35"/>
      <c r="AK791" s="35"/>
      <c r="AL791" s="35"/>
      <c r="AM791" s="35"/>
      <c r="AN791" s="35"/>
      <c r="AO791" s="35"/>
      <c r="AP791" s="35"/>
      <c r="AQ791" s="35"/>
      <c r="AR791" s="35"/>
      <c r="AS791" s="36"/>
      <c r="AT791" s="35"/>
    </row>
    <row r="792"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  <c r="P792" s="36"/>
      <c r="Q792" s="35"/>
      <c r="R792" s="35"/>
      <c r="S792" s="35"/>
      <c r="T792" s="35"/>
      <c r="U792" s="35"/>
      <c r="V792" s="35"/>
      <c r="W792" s="35"/>
      <c r="X792" s="35"/>
      <c r="Y792" s="35"/>
      <c r="Z792" s="35"/>
      <c r="AA792" s="35"/>
      <c r="AB792" s="35"/>
      <c r="AC792" s="35"/>
      <c r="AD792" s="35"/>
      <c r="AE792" s="35"/>
      <c r="AF792" s="35"/>
      <c r="AG792" s="35"/>
      <c r="AH792" s="35"/>
      <c r="AI792" s="35"/>
      <c r="AJ792" s="35"/>
      <c r="AK792" s="35"/>
      <c r="AL792" s="35"/>
      <c r="AM792" s="35"/>
      <c r="AN792" s="35"/>
      <c r="AO792" s="35"/>
      <c r="AP792" s="35"/>
      <c r="AQ792" s="35"/>
      <c r="AR792" s="35"/>
      <c r="AS792" s="36"/>
      <c r="AT792" s="35"/>
    </row>
    <row r="793"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  <c r="P793" s="36"/>
      <c r="Q793" s="35"/>
      <c r="R793" s="35"/>
      <c r="S793" s="35"/>
      <c r="T793" s="35"/>
      <c r="U793" s="35"/>
      <c r="V793" s="35"/>
      <c r="W793" s="35"/>
      <c r="X793" s="35"/>
      <c r="Y793" s="35"/>
      <c r="Z793" s="35"/>
      <c r="AA793" s="35"/>
      <c r="AB793" s="35"/>
      <c r="AC793" s="35"/>
      <c r="AD793" s="35"/>
      <c r="AE793" s="35"/>
      <c r="AF793" s="35"/>
      <c r="AG793" s="35"/>
      <c r="AH793" s="35"/>
      <c r="AI793" s="35"/>
      <c r="AJ793" s="35"/>
      <c r="AK793" s="35"/>
      <c r="AL793" s="35"/>
      <c r="AM793" s="35"/>
      <c r="AN793" s="35"/>
      <c r="AO793" s="35"/>
      <c r="AP793" s="35"/>
      <c r="AQ793" s="35"/>
      <c r="AR793" s="35"/>
      <c r="AS793" s="36"/>
      <c r="AT793" s="35"/>
    </row>
    <row r="794"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  <c r="P794" s="36"/>
      <c r="Q794" s="35"/>
      <c r="R794" s="35"/>
      <c r="S794" s="35"/>
      <c r="T794" s="35"/>
      <c r="U794" s="35"/>
      <c r="V794" s="35"/>
      <c r="W794" s="35"/>
      <c r="X794" s="35"/>
      <c r="Y794" s="35"/>
      <c r="Z794" s="35"/>
      <c r="AA794" s="35"/>
      <c r="AB794" s="35"/>
      <c r="AC794" s="35"/>
      <c r="AD794" s="35"/>
      <c r="AE794" s="35"/>
      <c r="AF794" s="35"/>
      <c r="AG794" s="35"/>
      <c r="AH794" s="35"/>
      <c r="AI794" s="35"/>
      <c r="AJ794" s="35"/>
      <c r="AK794" s="35"/>
      <c r="AL794" s="35"/>
      <c r="AM794" s="35"/>
      <c r="AN794" s="35"/>
      <c r="AO794" s="35"/>
      <c r="AP794" s="35"/>
      <c r="AQ794" s="35"/>
      <c r="AR794" s="35"/>
      <c r="AS794" s="36"/>
      <c r="AT794" s="35"/>
    </row>
    <row r="795"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  <c r="P795" s="36"/>
      <c r="Q795" s="35"/>
      <c r="R795" s="35"/>
      <c r="S795" s="35"/>
      <c r="T795" s="35"/>
      <c r="U795" s="35"/>
      <c r="V795" s="35"/>
      <c r="W795" s="35"/>
      <c r="X795" s="35"/>
      <c r="Y795" s="35"/>
      <c r="Z795" s="35"/>
      <c r="AA795" s="35"/>
      <c r="AB795" s="35"/>
      <c r="AC795" s="35"/>
      <c r="AD795" s="35"/>
      <c r="AE795" s="35"/>
      <c r="AF795" s="35"/>
      <c r="AG795" s="35"/>
      <c r="AH795" s="35"/>
      <c r="AI795" s="35"/>
      <c r="AJ795" s="35"/>
      <c r="AK795" s="35"/>
      <c r="AL795" s="35"/>
      <c r="AM795" s="35"/>
      <c r="AN795" s="35"/>
      <c r="AO795" s="35"/>
      <c r="AP795" s="35"/>
      <c r="AQ795" s="35"/>
      <c r="AR795" s="35"/>
      <c r="AS795" s="36"/>
      <c r="AT795" s="35"/>
    </row>
    <row r="796"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  <c r="P796" s="36"/>
      <c r="Q796" s="35"/>
      <c r="R796" s="35"/>
      <c r="S796" s="35"/>
      <c r="T796" s="35"/>
      <c r="U796" s="35"/>
      <c r="V796" s="35"/>
      <c r="W796" s="35"/>
      <c r="X796" s="35"/>
      <c r="Y796" s="35"/>
      <c r="Z796" s="35"/>
      <c r="AA796" s="35"/>
      <c r="AB796" s="35"/>
      <c r="AC796" s="35"/>
      <c r="AD796" s="35"/>
      <c r="AE796" s="35"/>
      <c r="AF796" s="35"/>
      <c r="AG796" s="35"/>
      <c r="AH796" s="35"/>
      <c r="AI796" s="35"/>
      <c r="AJ796" s="35"/>
      <c r="AK796" s="35"/>
      <c r="AL796" s="35"/>
      <c r="AM796" s="35"/>
      <c r="AN796" s="35"/>
      <c r="AO796" s="35"/>
      <c r="AP796" s="35"/>
      <c r="AQ796" s="35"/>
      <c r="AR796" s="35"/>
      <c r="AS796" s="36"/>
      <c r="AT796" s="35"/>
    </row>
    <row r="797"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  <c r="P797" s="36"/>
      <c r="Q797" s="35"/>
      <c r="R797" s="35"/>
      <c r="S797" s="35"/>
      <c r="T797" s="35"/>
      <c r="U797" s="35"/>
      <c r="V797" s="35"/>
      <c r="W797" s="35"/>
      <c r="X797" s="35"/>
      <c r="Y797" s="35"/>
      <c r="Z797" s="35"/>
      <c r="AA797" s="35"/>
      <c r="AB797" s="35"/>
      <c r="AC797" s="35"/>
      <c r="AD797" s="35"/>
      <c r="AE797" s="35"/>
      <c r="AF797" s="35"/>
      <c r="AG797" s="35"/>
      <c r="AH797" s="35"/>
      <c r="AI797" s="35"/>
      <c r="AJ797" s="35"/>
      <c r="AK797" s="35"/>
      <c r="AL797" s="35"/>
      <c r="AM797" s="35"/>
      <c r="AN797" s="35"/>
      <c r="AO797" s="35"/>
      <c r="AP797" s="35"/>
      <c r="AQ797" s="35"/>
      <c r="AR797" s="35"/>
      <c r="AS797" s="36"/>
      <c r="AT797" s="35"/>
    </row>
    <row r="798"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  <c r="P798" s="36"/>
      <c r="Q798" s="35"/>
      <c r="R798" s="35"/>
      <c r="S798" s="35"/>
      <c r="T798" s="35"/>
      <c r="U798" s="35"/>
      <c r="V798" s="35"/>
      <c r="W798" s="35"/>
      <c r="X798" s="35"/>
      <c r="Y798" s="35"/>
      <c r="Z798" s="35"/>
      <c r="AA798" s="35"/>
      <c r="AB798" s="35"/>
      <c r="AC798" s="35"/>
      <c r="AD798" s="35"/>
      <c r="AE798" s="35"/>
      <c r="AF798" s="35"/>
      <c r="AG798" s="35"/>
      <c r="AH798" s="35"/>
      <c r="AI798" s="35"/>
      <c r="AJ798" s="35"/>
      <c r="AK798" s="35"/>
      <c r="AL798" s="35"/>
      <c r="AM798" s="35"/>
      <c r="AN798" s="35"/>
      <c r="AO798" s="35"/>
      <c r="AP798" s="35"/>
      <c r="AQ798" s="35"/>
      <c r="AR798" s="35"/>
      <c r="AS798" s="36"/>
      <c r="AT798" s="35"/>
    </row>
    <row r="799"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  <c r="P799" s="36"/>
      <c r="Q799" s="35"/>
      <c r="R799" s="35"/>
      <c r="S799" s="35"/>
      <c r="T799" s="35"/>
      <c r="U799" s="35"/>
      <c r="V799" s="35"/>
      <c r="W799" s="35"/>
      <c r="X799" s="35"/>
      <c r="Y799" s="35"/>
      <c r="Z799" s="35"/>
      <c r="AA799" s="35"/>
      <c r="AB799" s="35"/>
      <c r="AC799" s="35"/>
      <c r="AD799" s="35"/>
      <c r="AE799" s="35"/>
      <c r="AF799" s="35"/>
      <c r="AG799" s="35"/>
      <c r="AH799" s="35"/>
      <c r="AI799" s="35"/>
      <c r="AJ799" s="35"/>
      <c r="AK799" s="35"/>
      <c r="AL799" s="35"/>
      <c r="AM799" s="35"/>
      <c r="AN799" s="35"/>
      <c r="AO799" s="35"/>
      <c r="AP799" s="35"/>
      <c r="AQ799" s="35"/>
      <c r="AR799" s="35"/>
      <c r="AS799" s="36"/>
      <c r="AT799" s="35"/>
    </row>
    <row r="800"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  <c r="P800" s="36"/>
      <c r="Q800" s="35"/>
      <c r="R800" s="35"/>
      <c r="S800" s="35"/>
      <c r="T800" s="35"/>
      <c r="U800" s="35"/>
      <c r="V800" s="35"/>
      <c r="W800" s="35"/>
      <c r="X800" s="35"/>
      <c r="Y800" s="35"/>
      <c r="Z800" s="35"/>
      <c r="AA800" s="35"/>
      <c r="AB800" s="35"/>
      <c r="AC800" s="35"/>
      <c r="AD800" s="35"/>
      <c r="AE800" s="35"/>
      <c r="AF800" s="35"/>
      <c r="AG800" s="35"/>
      <c r="AH800" s="35"/>
      <c r="AI800" s="35"/>
      <c r="AJ800" s="35"/>
      <c r="AK800" s="35"/>
      <c r="AL800" s="35"/>
      <c r="AM800" s="35"/>
      <c r="AN800" s="35"/>
      <c r="AO800" s="35"/>
      <c r="AP800" s="35"/>
      <c r="AQ800" s="35"/>
      <c r="AR800" s="35"/>
      <c r="AS800" s="36"/>
      <c r="AT800" s="35"/>
    </row>
    <row r="801"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  <c r="P801" s="36"/>
      <c r="Q801" s="35"/>
      <c r="R801" s="35"/>
      <c r="S801" s="35"/>
      <c r="T801" s="35"/>
      <c r="U801" s="35"/>
      <c r="V801" s="35"/>
      <c r="W801" s="35"/>
      <c r="X801" s="35"/>
      <c r="Y801" s="35"/>
      <c r="Z801" s="35"/>
      <c r="AA801" s="35"/>
      <c r="AB801" s="35"/>
      <c r="AC801" s="35"/>
      <c r="AD801" s="35"/>
      <c r="AE801" s="35"/>
      <c r="AF801" s="35"/>
      <c r="AG801" s="35"/>
      <c r="AH801" s="35"/>
      <c r="AI801" s="35"/>
      <c r="AJ801" s="35"/>
      <c r="AK801" s="35"/>
      <c r="AL801" s="35"/>
      <c r="AM801" s="35"/>
      <c r="AN801" s="35"/>
      <c r="AO801" s="35"/>
      <c r="AP801" s="35"/>
      <c r="AQ801" s="35"/>
      <c r="AR801" s="35"/>
      <c r="AS801" s="36"/>
      <c r="AT801" s="35"/>
    </row>
  </sheetData>
  <mergeCells count="35">
    <mergeCell ref="AE2:AE3"/>
    <mergeCell ref="AF2:AG2"/>
    <mergeCell ref="A1:A3"/>
    <mergeCell ref="Q1:S1"/>
    <mergeCell ref="T1:U1"/>
    <mergeCell ref="V1:W1"/>
    <mergeCell ref="X1:AB1"/>
    <mergeCell ref="AC1:AD1"/>
    <mergeCell ref="AE1:AH1"/>
    <mergeCell ref="AH2:AH3"/>
    <mergeCell ref="AO2:AO3"/>
    <mergeCell ref="AQ2:AQ3"/>
    <mergeCell ref="AR2:AR3"/>
    <mergeCell ref="AS2:AS3"/>
    <mergeCell ref="AI1:AL1"/>
    <mergeCell ref="AM1:AN1"/>
    <mergeCell ref="AP1:AS1"/>
    <mergeCell ref="AT1:AT3"/>
    <mergeCell ref="AI2:AI3"/>
    <mergeCell ref="AJ2:AJ3"/>
    <mergeCell ref="AK2:AK3"/>
    <mergeCell ref="Q2:Q3"/>
    <mergeCell ref="R2:R3"/>
    <mergeCell ref="S2:S3"/>
    <mergeCell ref="T2:T3"/>
    <mergeCell ref="U2:U3"/>
    <mergeCell ref="W2:W3"/>
    <mergeCell ref="X2:Y2"/>
    <mergeCell ref="Z2:Z3"/>
    <mergeCell ref="AA2:AA3"/>
    <mergeCell ref="AB2:AB3"/>
    <mergeCell ref="AC2:AC3"/>
    <mergeCell ref="AD2:AD3"/>
    <mergeCell ref="AL2:AL3"/>
    <mergeCell ref="AN2:AN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75"/>
  <cols>
    <col customWidth="1" min="1" max="1" width="21.0"/>
    <col customWidth="1" min="7" max="7" width="16.0"/>
    <col customWidth="1" min="8" max="8" width="17.25"/>
  </cols>
  <sheetData>
    <row r="1">
      <c r="A1" s="44" t="s">
        <v>0</v>
      </c>
      <c r="B1" s="45"/>
      <c r="C1" s="46"/>
      <c r="D1" s="46"/>
      <c r="E1" s="46"/>
      <c r="F1" s="10" t="s">
        <v>28</v>
      </c>
      <c r="G1" s="5"/>
      <c r="H1" s="6"/>
    </row>
    <row r="2">
      <c r="A2" s="47"/>
      <c r="B2" s="48"/>
      <c r="C2" s="46"/>
      <c r="D2" s="46"/>
      <c r="E2" s="46"/>
      <c r="F2" s="18" t="s">
        <v>37</v>
      </c>
      <c r="G2" s="18" t="s">
        <v>38</v>
      </c>
      <c r="H2" s="13" t="s">
        <v>15</v>
      </c>
    </row>
    <row r="3">
      <c r="A3" s="26"/>
      <c r="B3" s="49" t="s">
        <v>27</v>
      </c>
      <c r="C3" s="50" t="s">
        <v>28</v>
      </c>
      <c r="D3" s="50" t="s">
        <v>29</v>
      </c>
      <c r="E3" s="50" t="s">
        <v>30</v>
      </c>
      <c r="F3" s="18" t="s">
        <v>39</v>
      </c>
      <c r="G3" s="18" t="s">
        <v>39</v>
      </c>
      <c r="H3" s="25"/>
    </row>
    <row r="4">
      <c r="A4" s="51" t="str">
        <f>IFERROR(__xludf.DUMMYFUNCTION("IMPORTRANGE(""https://docs.google.com/spreadsheets/d/1LdhgILUWTq1vT9il17Hakuy7l2HoV42_fFjLmBNRx7A/edit?usp=sharing"",""'Рейтинг PRO'!A4:BB301"")"),"Садовин Александр")</f>
        <v>Садовин Александр</v>
      </c>
      <c r="B4" s="36">
        <f>IFERROR(__xludf.DUMMYFUNCTION("""COMPUTED_VALUE"""),5.0)</f>
        <v>5</v>
      </c>
      <c r="C4" s="35">
        <f>IFERROR(__xludf.DUMMYFUNCTION("""COMPUTED_VALUE"""),5.0)</f>
        <v>5</v>
      </c>
      <c r="D4" s="35"/>
      <c r="E4" s="35"/>
      <c r="F4" s="34">
        <f>IFERROR(__xludf.DUMMYFUNCTION("""COMPUTED_VALUE"""),5.0)</f>
        <v>5</v>
      </c>
      <c r="G4" s="35">
        <f>IFERROR(__xludf.DUMMYFUNCTION("""COMPUTED_VALUE"""),0.0)</f>
        <v>0</v>
      </c>
      <c r="H4" s="36">
        <f>IFERROR(__xludf.DUMMYFUNCTION("""COMPUTED_VALUE"""),0.0)</f>
        <v>0</v>
      </c>
      <c r="I4" s="35"/>
      <c r="J4" s="35"/>
      <c r="K4" s="35"/>
      <c r="L4" s="35"/>
      <c r="M4" s="35"/>
      <c r="N4" s="35"/>
      <c r="O4" s="35"/>
      <c r="P4" s="35"/>
      <c r="Q4" s="35"/>
      <c r="R4" s="35"/>
      <c r="S4" s="43"/>
      <c r="T4" s="43"/>
      <c r="U4" s="43"/>
      <c r="V4" s="43"/>
    </row>
    <row r="5">
      <c r="A5" s="51" t="str">
        <f>IFERROR(__xludf.DUMMYFUNCTION("""COMPUTED_VALUE"""),"Гарафетдинова Любовь")</f>
        <v>Гарафетдинова Любовь</v>
      </c>
      <c r="B5" s="36">
        <f>IFERROR(__xludf.DUMMYFUNCTION("""COMPUTED_VALUE"""),5.0)</f>
        <v>5</v>
      </c>
      <c r="C5" s="35">
        <f>IFERROR(__xludf.DUMMYFUNCTION("""COMPUTED_VALUE"""),5.0)</f>
        <v>5</v>
      </c>
      <c r="D5" s="35"/>
      <c r="E5" s="35"/>
      <c r="F5" s="34">
        <f>IFERROR(__xludf.DUMMYFUNCTION("""COMPUTED_VALUE"""),5.0)</f>
        <v>5</v>
      </c>
      <c r="G5" s="35">
        <f>IFERROR(__xludf.DUMMYFUNCTION("""COMPUTED_VALUE"""),0.0)</f>
        <v>0</v>
      </c>
      <c r="H5" s="36">
        <f>IFERROR(__xludf.DUMMYFUNCTION("""COMPUTED_VALUE"""),0.0)</f>
        <v>0</v>
      </c>
      <c r="I5" s="35"/>
      <c r="J5" s="35"/>
      <c r="K5" s="35"/>
      <c r="L5" s="35"/>
      <c r="M5" s="35"/>
      <c r="N5" s="35"/>
      <c r="O5" s="35"/>
      <c r="P5" s="35"/>
      <c r="Q5" s="35"/>
      <c r="R5" s="35"/>
      <c r="S5" s="43"/>
      <c r="T5" s="43"/>
      <c r="U5" s="43"/>
      <c r="V5" s="43"/>
    </row>
    <row r="6">
      <c r="A6" s="51" t="str">
        <f>IFERROR(__xludf.DUMMYFUNCTION("""COMPUTED_VALUE"""),"Ростовцев Захар")</f>
        <v>Ростовцев Захар</v>
      </c>
      <c r="B6" s="36">
        <f>IFERROR(__xludf.DUMMYFUNCTION("""COMPUTED_VALUE"""),10.0)</f>
        <v>10</v>
      </c>
      <c r="C6" s="35">
        <f>IFERROR(__xludf.DUMMYFUNCTION("""COMPUTED_VALUE"""),10.0)</f>
        <v>10</v>
      </c>
      <c r="D6" s="35"/>
      <c r="E6" s="35"/>
      <c r="F6" s="34">
        <f>IFERROR(__xludf.DUMMYFUNCTION("""COMPUTED_VALUE"""),0.0)</f>
        <v>0</v>
      </c>
      <c r="G6" s="35">
        <f>IFERROR(__xludf.DUMMYFUNCTION("""COMPUTED_VALUE"""),10.0)</f>
        <v>10</v>
      </c>
      <c r="H6" s="36">
        <f>IFERROR(__xludf.DUMMYFUNCTION("""COMPUTED_VALUE"""),0.0)</f>
        <v>0</v>
      </c>
      <c r="I6" s="35"/>
      <c r="J6" s="35"/>
      <c r="K6" s="35"/>
      <c r="L6" s="35"/>
      <c r="M6" s="35"/>
      <c r="N6" s="35"/>
      <c r="O6" s="35"/>
      <c r="P6" s="35"/>
      <c r="Q6" s="35"/>
      <c r="R6" s="35"/>
      <c r="S6" s="43"/>
      <c r="T6" s="43"/>
      <c r="U6" s="43"/>
      <c r="V6" s="43"/>
    </row>
    <row r="7">
      <c r="A7" s="51" t="str">
        <f>IFERROR(__xludf.DUMMYFUNCTION("""COMPUTED_VALUE"""),"Свешникова Юлия")</f>
        <v>Свешникова Юлия</v>
      </c>
      <c r="B7" s="36">
        <f>IFERROR(__xludf.DUMMYFUNCTION("""COMPUTED_VALUE"""),5.0)</f>
        <v>5</v>
      </c>
      <c r="C7" s="35">
        <f>IFERROR(__xludf.DUMMYFUNCTION("""COMPUTED_VALUE"""),5.0)</f>
        <v>5</v>
      </c>
      <c r="D7" s="35"/>
      <c r="E7" s="35"/>
      <c r="F7" s="34">
        <f>IFERROR(__xludf.DUMMYFUNCTION("""COMPUTED_VALUE"""),5.0)</f>
        <v>5</v>
      </c>
      <c r="G7" s="35">
        <f>IFERROR(__xludf.DUMMYFUNCTION("""COMPUTED_VALUE"""),0.0)</f>
        <v>0</v>
      </c>
      <c r="H7" s="36">
        <f>IFERROR(__xludf.DUMMYFUNCTION("""COMPUTED_VALUE"""),0.0)</f>
        <v>0</v>
      </c>
      <c r="I7" s="35"/>
      <c r="J7" s="35"/>
      <c r="K7" s="35"/>
      <c r="L7" s="35"/>
      <c r="M7" s="35"/>
      <c r="N7" s="35"/>
      <c r="O7" s="35"/>
      <c r="P7" s="35"/>
      <c r="Q7" s="35"/>
      <c r="R7" s="35"/>
      <c r="S7" s="43"/>
      <c r="T7" s="43"/>
      <c r="U7" s="43"/>
      <c r="V7" s="43"/>
    </row>
    <row r="8">
      <c r="A8" s="51" t="str">
        <f>IFERROR(__xludf.DUMMYFUNCTION("""COMPUTED_VALUE"""),"Волынская Мария")</f>
        <v>Волынская Мария</v>
      </c>
      <c r="B8" s="36">
        <f>IFERROR(__xludf.DUMMYFUNCTION("""COMPUTED_VALUE"""),17.0)</f>
        <v>17</v>
      </c>
      <c r="C8" s="35">
        <f>IFERROR(__xludf.DUMMYFUNCTION("""COMPUTED_VALUE"""),17.0)</f>
        <v>17</v>
      </c>
      <c r="D8" s="35"/>
      <c r="E8" s="35"/>
      <c r="F8" s="34">
        <f>IFERROR(__xludf.DUMMYFUNCTION("""COMPUTED_VALUE"""),5.0)</f>
        <v>5</v>
      </c>
      <c r="G8" s="35">
        <f>IFERROR(__xludf.DUMMYFUNCTION("""COMPUTED_VALUE"""),10.0)</f>
        <v>10</v>
      </c>
      <c r="H8" s="36">
        <f>IFERROR(__xludf.DUMMYFUNCTION("""COMPUTED_VALUE"""),2.0)</f>
        <v>2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43"/>
      <c r="T8" s="43"/>
      <c r="U8" s="43"/>
      <c r="V8" s="43"/>
    </row>
    <row r="9">
      <c r="A9" s="51" t="str">
        <f>IFERROR(__xludf.DUMMYFUNCTION("""COMPUTED_VALUE"""),"Литвиненко Екатерина")</f>
        <v>Литвиненко Екатерина</v>
      </c>
      <c r="B9" s="36">
        <f>IFERROR(__xludf.DUMMYFUNCTION("""COMPUTED_VALUE"""),2.0)</f>
        <v>2</v>
      </c>
      <c r="C9" s="35">
        <f>IFERROR(__xludf.DUMMYFUNCTION("""COMPUTED_VALUE"""),2.0)</f>
        <v>2</v>
      </c>
      <c r="D9" s="35"/>
      <c r="E9" s="35"/>
      <c r="F9" s="34">
        <f>IFERROR(__xludf.DUMMYFUNCTION("""COMPUTED_VALUE"""),0.0)</f>
        <v>0</v>
      </c>
      <c r="G9" s="35">
        <f>IFERROR(__xludf.DUMMYFUNCTION("""COMPUTED_VALUE"""),0.0)</f>
        <v>0</v>
      </c>
      <c r="H9" s="36">
        <f>IFERROR(__xludf.DUMMYFUNCTION("""COMPUTED_VALUE"""),2.0)</f>
        <v>2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43"/>
      <c r="T9" s="43"/>
      <c r="U9" s="43"/>
      <c r="V9" s="43"/>
    </row>
    <row r="10">
      <c r="A10" s="51" t="str">
        <f>IFERROR(__xludf.DUMMYFUNCTION("""COMPUTED_VALUE"""),"Попова Анна")</f>
        <v>Попова Анна</v>
      </c>
      <c r="B10" s="36">
        <f>IFERROR(__xludf.DUMMYFUNCTION("""COMPUTED_VALUE"""),17.0)</f>
        <v>17</v>
      </c>
      <c r="C10" s="35">
        <f>IFERROR(__xludf.DUMMYFUNCTION("""COMPUTED_VALUE"""),17.0)</f>
        <v>17</v>
      </c>
      <c r="D10" s="35"/>
      <c r="E10" s="35"/>
      <c r="F10" s="34">
        <f>IFERROR(__xludf.DUMMYFUNCTION("""COMPUTED_VALUE"""),5.0)</f>
        <v>5</v>
      </c>
      <c r="G10" s="35">
        <f>IFERROR(__xludf.DUMMYFUNCTION("""COMPUTED_VALUE"""),10.0)</f>
        <v>10</v>
      </c>
      <c r="H10" s="36">
        <f>IFERROR(__xludf.DUMMYFUNCTION("""COMPUTED_VALUE"""),2.0)</f>
        <v>2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43"/>
      <c r="T10" s="43"/>
      <c r="U10" s="43"/>
      <c r="V10" s="43"/>
    </row>
    <row r="11">
      <c r="A11" s="51" t="str">
        <f>IFERROR(__xludf.DUMMYFUNCTION("""COMPUTED_VALUE"""),"Лемешко Александр")</f>
        <v>Лемешко Александр</v>
      </c>
      <c r="B11" s="36">
        <f>IFERROR(__xludf.DUMMYFUNCTION("""COMPUTED_VALUE"""),0.0)</f>
        <v>0</v>
      </c>
      <c r="C11" s="35">
        <f>IFERROR(__xludf.DUMMYFUNCTION("""COMPUTED_VALUE"""),0.0)</f>
        <v>0</v>
      </c>
      <c r="D11" s="35"/>
      <c r="E11" s="35"/>
      <c r="F11" s="34">
        <f>IFERROR(__xludf.DUMMYFUNCTION("""COMPUTED_VALUE"""),0.0)</f>
        <v>0</v>
      </c>
      <c r="G11" s="35">
        <f>IFERROR(__xludf.DUMMYFUNCTION("""COMPUTED_VALUE"""),0.0)</f>
        <v>0</v>
      </c>
      <c r="H11" s="36">
        <f>IFERROR(__xludf.DUMMYFUNCTION("""COMPUTED_VALUE"""),0.0)</f>
        <v>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43"/>
      <c r="T11" s="43"/>
      <c r="U11" s="43"/>
      <c r="V11" s="43"/>
    </row>
    <row r="12">
      <c r="A12" s="51" t="str">
        <f>IFERROR(__xludf.DUMMYFUNCTION("""COMPUTED_VALUE"""),"Бакина Юлия")</f>
        <v>Бакина Юлия</v>
      </c>
      <c r="B12" s="36">
        <f>IFERROR(__xludf.DUMMYFUNCTION("""COMPUTED_VALUE"""),15.0)</f>
        <v>15</v>
      </c>
      <c r="C12" s="35">
        <f>IFERROR(__xludf.DUMMYFUNCTION("""COMPUTED_VALUE"""),15.0)</f>
        <v>15</v>
      </c>
      <c r="D12" s="35"/>
      <c r="E12" s="35"/>
      <c r="F12" s="34">
        <f>IFERROR(__xludf.DUMMYFUNCTION("""COMPUTED_VALUE"""),5.0)</f>
        <v>5</v>
      </c>
      <c r="G12" s="35">
        <f>IFERROR(__xludf.DUMMYFUNCTION("""COMPUTED_VALUE"""),10.0)</f>
        <v>10</v>
      </c>
      <c r="H12" s="36">
        <f>IFERROR(__xludf.DUMMYFUNCTION("""COMPUTED_VALUE"""),0.0)</f>
        <v>0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3"/>
      <c r="T12" s="43"/>
      <c r="U12" s="43"/>
      <c r="V12" s="43"/>
    </row>
    <row r="13">
      <c r="A13" s="51" t="str">
        <f>IFERROR(__xludf.DUMMYFUNCTION("""COMPUTED_VALUE"""),"Кадурин Алексей")</f>
        <v>Кадурин Алексей</v>
      </c>
      <c r="B13" s="36">
        <f>IFERROR(__xludf.DUMMYFUNCTION("""COMPUTED_VALUE"""),15.0)</f>
        <v>15</v>
      </c>
      <c r="C13" s="35">
        <f>IFERROR(__xludf.DUMMYFUNCTION("""COMPUTED_VALUE"""),15.0)</f>
        <v>15</v>
      </c>
      <c r="D13" s="35"/>
      <c r="E13" s="35"/>
      <c r="F13" s="34">
        <f>IFERROR(__xludf.DUMMYFUNCTION("""COMPUTED_VALUE"""),5.0)</f>
        <v>5</v>
      </c>
      <c r="G13" s="35">
        <f>IFERROR(__xludf.DUMMYFUNCTION("""COMPUTED_VALUE"""),10.0)</f>
        <v>10</v>
      </c>
      <c r="H13" s="36">
        <f>IFERROR(__xludf.DUMMYFUNCTION("""COMPUTED_VALUE"""),0.0)</f>
        <v>0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3"/>
      <c r="T13" s="43"/>
      <c r="U13" s="43"/>
      <c r="V13" s="43"/>
    </row>
    <row r="14">
      <c r="A14" s="51" t="str">
        <f>IFERROR(__xludf.DUMMYFUNCTION("""COMPUTED_VALUE"""),"Олифирова Наталия")</f>
        <v>Олифирова Наталия</v>
      </c>
      <c r="B14" s="36">
        <f>IFERROR(__xludf.DUMMYFUNCTION("""COMPUTED_VALUE"""),17.0)</f>
        <v>17</v>
      </c>
      <c r="C14" s="35">
        <f>IFERROR(__xludf.DUMMYFUNCTION("""COMPUTED_VALUE"""),17.0)</f>
        <v>17</v>
      </c>
      <c r="D14" s="35"/>
      <c r="E14" s="35"/>
      <c r="F14" s="34">
        <f>IFERROR(__xludf.DUMMYFUNCTION("""COMPUTED_VALUE"""),5.0)</f>
        <v>5</v>
      </c>
      <c r="G14" s="35">
        <f>IFERROR(__xludf.DUMMYFUNCTION("""COMPUTED_VALUE"""),10.0)</f>
        <v>10</v>
      </c>
      <c r="H14" s="36">
        <f>IFERROR(__xludf.DUMMYFUNCTION("""COMPUTED_VALUE"""),2.0)</f>
        <v>2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43"/>
      <c r="T14" s="43"/>
      <c r="U14" s="43"/>
      <c r="V14" s="43"/>
    </row>
    <row r="15">
      <c r="A15" s="51" t="str">
        <f>IFERROR(__xludf.DUMMYFUNCTION("""COMPUTED_VALUE"""),"Хозиева Виктория")</f>
        <v>Хозиева Виктория</v>
      </c>
      <c r="B15" s="36">
        <f>IFERROR(__xludf.DUMMYFUNCTION("""COMPUTED_VALUE"""),7.0)</f>
        <v>7</v>
      </c>
      <c r="C15" s="35">
        <f>IFERROR(__xludf.DUMMYFUNCTION("""COMPUTED_VALUE"""),7.0)</f>
        <v>7</v>
      </c>
      <c r="D15" s="35"/>
      <c r="E15" s="35"/>
      <c r="F15" s="34">
        <f>IFERROR(__xludf.DUMMYFUNCTION("""COMPUTED_VALUE"""),5.0)</f>
        <v>5</v>
      </c>
      <c r="G15" s="35">
        <f>IFERROR(__xludf.DUMMYFUNCTION("""COMPUTED_VALUE"""),0.0)</f>
        <v>0</v>
      </c>
      <c r="H15" s="36">
        <f>IFERROR(__xludf.DUMMYFUNCTION("""COMPUTED_VALUE"""),2.0)</f>
        <v>2</v>
      </c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43"/>
      <c r="T15" s="43"/>
      <c r="U15" s="43"/>
      <c r="V15" s="43"/>
    </row>
    <row r="16">
      <c r="A16" s="51" t="str">
        <f>IFERROR(__xludf.DUMMYFUNCTION("""COMPUTED_VALUE"""),"Никулина Кристина")</f>
        <v>Никулина Кристина</v>
      </c>
      <c r="B16" s="36">
        <f>IFERROR(__xludf.DUMMYFUNCTION("""COMPUTED_VALUE"""),17.0)</f>
        <v>17</v>
      </c>
      <c r="C16" s="35">
        <f>IFERROR(__xludf.DUMMYFUNCTION("""COMPUTED_VALUE"""),17.0)</f>
        <v>17</v>
      </c>
      <c r="D16" s="35"/>
      <c r="E16" s="35"/>
      <c r="F16" s="34">
        <f>IFERROR(__xludf.DUMMYFUNCTION("""COMPUTED_VALUE"""),5.0)</f>
        <v>5</v>
      </c>
      <c r="G16" s="35">
        <f>IFERROR(__xludf.DUMMYFUNCTION("""COMPUTED_VALUE"""),10.0)</f>
        <v>10</v>
      </c>
      <c r="H16" s="36">
        <f>IFERROR(__xludf.DUMMYFUNCTION("""COMPUTED_VALUE"""),2.0)</f>
        <v>2</v>
      </c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43"/>
      <c r="T16" s="43"/>
      <c r="U16" s="43"/>
      <c r="V16" s="43"/>
    </row>
    <row r="17">
      <c r="A17" s="51" t="str">
        <f>IFERROR(__xludf.DUMMYFUNCTION("""COMPUTED_VALUE"""),"Шахматов Илья")</f>
        <v>Шахматов Илья</v>
      </c>
      <c r="B17" s="36">
        <f>IFERROR(__xludf.DUMMYFUNCTION("""COMPUTED_VALUE"""),5.0)</f>
        <v>5</v>
      </c>
      <c r="C17" s="35">
        <f>IFERROR(__xludf.DUMMYFUNCTION("""COMPUTED_VALUE"""),5.0)</f>
        <v>5</v>
      </c>
      <c r="D17" s="35"/>
      <c r="E17" s="35"/>
      <c r="F17" s="34">
        <f>IFERROR(__xludf.DUMMYFUNCTION("""COMPUTED_VALUE"""),5.0)</f>
        <v>5</v>
      </c>
      <c r="G17" s="35">
        <f>IFERROR(__xludf.DUMMYFUNCTION("""COMPUTED_VALUE"""),0.0)</f>
        <v>0</v>
      </c>
      <c r="H17" s="36">
        <f>IFERROR(__xludf.DUMMYFUNCTION("""COMPUTED_VALUE"""),0.0)</f>
        <v>0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43"/>
      <c r="T17" s="43"/>
      <c r="U17" s="43"/>
      <c r="V17" s="43"/>
    </row>
    <row r="18">
      <c r="A18" s="51" t="str">
        <f>IFERROR(__xludf.DUMMYFUNCTION("""COMPUTED_VALUE"""),"Вервыкишка Дарья")</f>
        <v>Вервыкишка Дарья</v>
      </c>
      <c r="B18" s="36">
        <f>IFERROR(__xludf.DUMMYFUNCTION("""COMPUTED_VALUE"""),0.0)</f>
        <v>0</v>
      </c>
      <c r="C18" s="35">
        <f>IFERROR(__xludf.DUMMYFUNCTION("""COMPUTED_VALUE"""),0.0)</f>
        <v>0</v>
      </c>
      <c r="D18" s="35"/>
      <c r="E18" s="35"/>
      <c r="F18" s="34">
        <f>IFERROR(__xludf.DUMMYFUNCTION("""COMPUTED_VALUE"""),0.0)</f>
        <v>0</v>
      </c>
      <c r="G18" s="35">
        <f>IFERROR(__xludf.DUMMYFUNCTION("""COMPUTED_VALUE"""),0.0)</f>
        <v>0</v>
      </c>
      <c r="H18" s="36">
        <f>IFERROR(__xludf.DUMMYFUNCTION("""COMPUTED_VALUE"""),0.0)</f>
        <v>0</v>
      </c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43"/>
      <c r="T18" s="43"/>
      <c r="U18" s="43"/>
      <c r="V18" s="43"/>
    </row>
    <row r="19">
      <c r="A19" s="51" t="str">
        <f>IFERROR(__xludf.DUMMYFUNCTION("""COMPUTED_VALUE"""),"Сорокин Сергей")</f>
        <v>Сорокин Сергей</v>
      </c>
      <c r="B19" s="36">
        <f>IFERROR(__xludf.DUMMYFUNCTION("""COMPUTED_VALUE"""),17.0)</f>
        <v>17</v>
      </c>
      <c r="C19" s="35">
        <f>IFERROR(__xludf.DUMMYFUNCTION("""COMPUTED_VALUE"""),17.0)</f>
        <v>17</v>
      </c>
      <c r="D19" s="35"/>
      <c r="E19" s="35"/>
      <c r="F19" s="34">
        <f>IFERROR(__xludf.DUMMYFUNCTION("""COMPUTED_VALUE"""),5.0)</f>
        <v>5</v>
      </c>
      <c r="G19" s="35">
        <f>IFERROR(__xludf.DUMMYFUNCTION("""COMPUTED_VALUE"""),10.0)</f>
        <v>10</v>
      </c>
      <c r="H19" s="36">
        <f>IFERROR(__xludf.DUMMYFUNCTION("""COMPUTED_VALUE"""),2.0)</f>
        <v>2</v>
      </c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3"/>
      <c r="T19" s="43"/>
      <c r="U19" s="43"/>
      <c r="V19" s="43"/>
    </row>
    <row r="20">
      <c r="A20" s="51" t="str">
        <f>IFERROR(__xludf.DUMMYFUNCTION("""COMPUTED_VALUE"""),"Лукьяненко Екатерина")</f>
        <v>Лукьяненко Екатерина</v>
      </c>
      <c r="B20" s="36">
        <f>IFERROR(__xludf.DUMMYFUNCTION("""COMPUTED_VALUE"""),17.0)</f>
        <v>17</v>
      </c>
      <c r="C20" s="35">
        <f>IFERROR(__xludf.DUMMYFUNCTION("""COMPUTED_VALUE"""),17.0)</f>
        <v>17</v>
      </c>
      <c r="D20" s="35"/>
      <c r="E20" s="35"/>
      <c r="F20" s="34">
        <f>IFERROR(__xludf.DUMMYFUNCTION("""COMPUTED_VALUE"""),5.0)</f>
        <v>5</v>
      </c>
      <c r="G20" s="35">
        <f>IFERROR(__xludf.DUMMYFUNCTION("""COMPUTED_VALUE"""),10.0)</f>
        <v>10</v>
      </c>
      <c r="H20" s="36">
        <f>IFERROR(__xludf.DUMMYFUNCTION("""COMPUTED_VALUE"""),2.0)</f>
        <v>2</v>
      </c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43"/>
      <c r="T20" s="43"/>
      <c r="U20" s="43"/>
      <c r="V20" s="43"/>
    </row>
    <row r="21">
      <c r="A21" s="51" t="str">
        <f>IFERROR(__xludf.DUMMYFUNCTION("""COMPUTED_VALUE"""),"Сергеева Варвара")</f>
        <v>Сергеева Варвара</v>
      </c>
      <c r="B21" s="36">
        <f>IFERROR(__xludf.DUMMYFUNCTION("""COMPUTED_VALUE"""),5.0)</f>
        <v>5</v>
      </c>
      <c r="C21" s="35">
        <f>IFERROR(__xludf.DUMMYFUNCTION("""COMPUTED_VALUE"""),5.0)</f>
        <v>5</v>
      </c>
      <c r="D21" s="35"/>
      <c r="E21" s="35"/>
      <c r="F21" s="34">
        <f>IFERROR(__xludf.DUMMYFUNCTION("""COMPUTED_VALUE"""),5.0)</f>
        <v>5</v>
      </c>
      <c r="G21" s="35">
        <f>IFERROR(__xludf.DUMMYFUNCTION("""COMPUTED_VALUE"""),0.0)</f>
        <v>0</v>
      </c>
      <c r="H21" s="36">
        <f>IFERROR(__xludf.DUMMYFUNCTION("""COMPUTED_VALUE"""),0.0)</f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43"/>
      <c r="T21" s="43"/>
      <c r="U21" s="43"/>
      <c r="V21" s="43"/>
    </row>
    <row r="22">
      <c r="A22" s="51" t="str">
        <f>IFERROR(__xludf.DUMMYFUNCTION("""COMPUTED_VALUE"""),"Юксеева Александра")</f>
        <v>Юксеева Александра</v>
      </c>
      <c r="B22" s="36">
        <f>IFERROR(__xludf.DUMMYFUNCTION("""COMPUTED_VALUE"""),0.0)</f>
        <v>0</v>
      </c>
      <c r="C22" s="35">
        <f>IFERROR(__xludf.DUMMYFUNCTION("""COMPUTED_VALUE"""),0.0)</f>
        <v>0</v>
      </c>
      <c r="D22" s="35"/>
      <c r="E22" s="35"/>
      <c r="F22" s="34">
        <f>IFERROR(__xludf.DUMMYFUNCTION("""COMPUTED_VALUE"""),0.0)</f>
        <v>0</v>
      </c>
      <c r="G22" s="35">
        <f>IFERROR(__xludf.DUMMYFUNCTION("""COMPUTED_VALUE"""),0.0)</f>
        <v>0</v>
      </c>
      <c r="H22" s="36">
        <f>IFERROR(__xludf.DUMMYFUNCTION("""COMPUTED_VALUE"""),0.0)</f>
        <v>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43"/>
      <c r="T22" s="43"/>
      <c r="U22" s="43"/>
      <c r="V22" s="43"/>
    </row>
    <row r="23">
      <c r="A23" s="51" t="str">
        <f>IFERROR(__xludf.DUMMYFUNCTION("""COMPUTED_VALUE"""),"Агеева Оксана")</f>
        <v>Агеева Оксана</v>
      </c>
      <c r="B23" s="36">
        <f>IFERROR(__xludf.DUMMYFUNCTION("""COMPUTED_VALUE"""),17.0)</f>
        <v>17</v>
      </c>
      <c r="C23" s="35">
        <f>IFERROR(__xludf.DUMMYFUNCTION("""COMPUTED_VALUE"""),17.0)</f>
        <v>17</v>
      </c>
      <c r="D23" s="35"/>
      <c r="E23" s="35"/>
      <c r="F23" s="34">
        <f>IFERROR(__xludf.DUMMYFUNCTION("""COMPUTED_VALUE"""),5.0)</f>
        <v>5</v>
      </c>
      <c r="G23" s="35">
        <f>IFERROR(__xludf.DUMMYFUNCTION("""COMPUTED_VALUE"""),10.0)</f>
        <v>10</v>
      </c>
      <c r="H23" s="36">
        <f>IFERROR(__xludf.DUMMYFUNCTION("""COMPUTED_VALUE"""),2.0)</f>
        <v>2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43"/>
      <c r="T23" s="43"/>
      <c r="U23" s="43"/>
      <c r="V23" s="43"/>
    </row>
    <row r="24">
      <c r="A24" s="51" t="str">
        <f>IFERROR(__xludf.DUMMYFUNCTION("""COMPUTED_VALUE"""),"Горшкова Елена")</f>
        <v>Горшкова Елена</v>
      </c>
      <c r="B24" s="36">
        <f>IFERROR(__xludf.DUMMYFUNCTION("""COMPUTED_VALUE"""),7.0)</f>
        <v>7</v>
      </c>
      <c r="C24" s="35">
        <f>IFERROR(__xludf.DUMMYFUNCTION("""COMPUTED_VALUE"""),7.0)</f>
        <v>7</v>
      </c>
      <c r="D24" s="35"/>
      <c r="E24" s="35"/>
      <c r="F24" s="34">
        <f>IFERROR(__xludf.DUMMYFUNCTION("""COMPUTED_VALUE"""),5.0)</f>
        <v>5</v>
      </c>
      <c r="G24" s="35">
        <f>IFERROR(__xludf.DUMMYFUNCTION("""COMPUTED_VALUE"""),0.0)</f>
        <v>0</v>
      </c>
      <c r="H24" s="36">
        <f>IFERROR(__xludf.DUMMYFUNCTION("""COMPUTED_VALUE"""),2.0)</f>
        <v>2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3"/>
      <c r="T24" s="43"/>
      <c r="U24" s="43"/>
      <c r="V24" s="43"/>
    </row>
    <row r="25">
      <c r="A25" s="51" t="str">
        <f>IFERROR(__xludf.DUMMYFUNCTION("""COMPUTED_VALUE"""),"Дубовой Николай")</f>
        <v>Дубовой Николай</v>
      </c>
      <c r="B25" s="36">
        <f>IFERROR(__xludf.DUMMYFUNCTION("""COMPUTED_VALUE"""),17.0)</f>
        <v>17</v>
      </c>
      <c r="C25" s="35">
        <f>IFERROR(__xludf.DUMMYFUNCTION("""COMPUTED_VALUE"""),17.0)</f>
        <v>17</v>
      </c>
      <c r="D25" s="35"/>
      <c r="E25" s="35"/>
      <c r="F25" s="34">
        <f>IFERROR(__xludf.DUMMYFUNCTION("""COMPUTED_VALUE"""),5.0)</f>
        <v>5</v>
      </c>
      <c r="G25" s="35">
        <f>IFERROR(__xludf.DUMMYFUNCTION("""COMPUTED_VALUE"""),10.0)</f>
        <v>10</v>
      </c>
      <c r="H25" s="36">
        <f>IFERROR(__xludf.DUMMYFUNCTION("""COMPUTED_VALUE"""),2.0)</f>
        <v>2</v>
      </c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43"/>
      <c r="T25" s="43"/>
      <c r="U25" s="43"/>
      <c r="V25" s="43"/>
    </row>
    <row r="26">
      <c r="A26" s="51" t="str">
        <f>IFERROR(__xludf.DUMMYFUNCTION("""COMPUTED_VALUE"""),"Рашитова Алина")</f>
        <v>Рашитова Алина</v>
      </c>
      <c r="B26" s="36">
        <f>IFERROR(__xludf.DUMMYFUNCTION("""COMPUTED_VALUE"""),0.0)</f>
        <v>0</v>
      </c>
      <c r="C26" s="35">
        <f>IFERROR(__xludf.DUMMYFUNCTION("""COMPUTED_VALUE"""),0.0)</f>
        <v>0</v>
      </c>
      <c r="D26" s="35"/>
      <c r="E26" s="35"/>
      <c r="F26" s="34">
        <f>IFERROR(__xludf.DUMMYFUNCTION("""COMPUTED_VALUE"""),0.0)</f>
        <v>0</v>
      </c>
      <c r="G26" s="35">
        <f>IFERROR(__xludf.DUMMYFUNCTION("""COMPUTED_VALUE"""),0.0)</f>
        <v>0</v>
      </c>
      <c r="H26" s="36">
        <f>IFERROR(__xludf.DUMMYFUNCTION("""COMPUTED_VALUE"""),0.0)</f>
        <v>0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43"/>
      <c r="T26" s="43"/>
      <c r="U26" s="43"/>
      <c r="V26" s="43"/>
    </row>
    <row r="27">
      <c r="A27" s="51" t="str">
        <f>IFERROR(__xludf.DUMMYFUNCTION("""COMPUTED_VALUE"""),"Редько Светлана")</f>
        <v>Редько Светлана</v>
      </c>
      <c r="B27" s="36">
        <f>IFERROR(__xludf.DUMMYFUNCTION("""COMPUTED_VALUE"""),0.0)</f>
        <v>0</v>
      </c>
      <c r="C27" s="35">
        <f>IFERROR(__xludf.DUMMYFUNCTION("""COMPUTED_VALUE"""),0.0)</f>
        <v>0</v>
      </c>
      <c r="D27" s="35"/>
      <c r="E27" s="35"/>
      <c r="F27" s="34">
        <f>IFERROR(__xludf.DUMMYFUNCTION("""COMPUTED_VALUE"""),0.0)</f>
        <v>0</v>
      </c>
      <c r="G27" s="35">
        <f>IFERROR(__xludf.DUMMYFUNCTION("""COMPUTED_VALUE"""),0.0)</f>
        <v>0</v>
      </c>
      <c r="H27" s="36">
        <f>IFERROR(__xludf.DUMMYFUNCTION("""COMPUTED_VALUE"""),0.0)</f>
        <v>0</v>
      </c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43"/>
      <c r="T27" s="43"/>
      <c r="U27" s="43"/>
      <c r="V27" s="43"/>
    </row>
    <row r="28">
      <c r="A28" s="51" t="str">
        <f>IFERROR(__xludf.DUMMYFUNCTION("""COMPUTED_VALUE"""),"Бакалдин Евгений")</f>
        <v>Бакалдин Евгений</v>
      </c>
      <c r="B28" s="36">
        <f>IFERROR(__xludf.DUMMYFUNCTION("""COMPUTED_VALUE"""),17.0)</f>
        <v>17</v>
      </c>
      <c r="C28" s="35">
        <f>IFERROR(__xludf.DUMMYFUNCTION("""COMPUTED_VALUE"""),17.0)</f>
        <v>17</v>
      </c>
      <c r="D28" s="35"/>
      <c r="E28" s="35"/>
      <c r="F28" s="34">
        <f>IFERROR(__xludf.DUMMYFUNCTION("""COMPUTED_VALUE"""),5.0)</f>
        <v>5</v>
      </c>
      <c r="G28" s="35">
        <f>IFERROR(__xludf.DUMMYFUNCTION("""COMPUTED_VALUE"""),10.0)</f>
        <v>10</v>
      </c>
      <c r="H28" s="36">
        <f>IFERROR(__xludf.DUMMYFUNCTION("""COMPUTED_VALUE"""),2.0)</f>
        <v>2</v>
      </c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43"/>
      <c r="T28" s="43"/>
      <c r="U28" s="43"/>
      <c r="V28" s="43"/>
    </row>
    <row r="29">
      <c r="A29" s="51" t="str">
        <f>IFERROR(__xludf.DUMMYFUNCTION("""COMPUTED_VALUE"""),"Раева Татьяна")</f>
        <v>Раева Татьяна</v>
      </c>
      <c r="B29" s="36">
        <f>IFERROR(__xludf.DUMMYFUNCTION("""COMPUTED_VALUE"""),7.0)</f>
        <v>7</v>
      </c>
      <c r="C29" s="35">
        <f>IFERROR(__xludf.DUMMYFUNCTION("""COMPUTED_VALUE"""),7.0)</f>
        <v>7</v>
      </c>
      <c r="D29" s="35"/>
      <c r="E29" s="35"/>
      <c r="F29" s="34">
        <f>IFERROR(__xludf.DUMMYFUNCTION("""COMPUTED_VALUE"""),5.0)</f>
        <v>5</v>
      </c>
      <c r="G29" s="35">
        <f>IFERROR(__xludf.DUMMYFUNCTION("""COMPUTED_VALUE"""),0.0)</f>
        <v>0</v>
      </c>
      <c r="H29" s="36">
        <f>IFERROR(__xludf.DUMMYFUNCTION("""COMPUTED_VALUE"""),2.0)</f>
        <v>2</v>
      </c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43"/>
      <c r="T29" s="43"/>
      <c r="U29" s="43"/>
      <c r="V29" s="43"/>
    </row>
    <row r="30">
      <c r="A30" s="51" t="str">
        <f>IFERROR(__xludf.DUMMYFUNCTION("""COMPUTED_VALUE"""),"Чайченко Дмитрий")</f>
        <v>Чайченко Дмитрий</v>
      </c>
      <c r="B30" s="36">
        <f>IFERROR(__xludf.DUMMYFUNCTION("""COMPUTED_VALUE"""),15.0)</f>
        <v>15</v>
      </c>
      <c r="C30" s="35">
        <f>IFERROR(__xludf.DUMMYFUNCTION("""COMPUTED_VALUE"""),15.0)</f>
        <v>15</v>
      </c>
      <c r="D30" s="35"/>
      <c r="E30" s="35"/>
      <c r="F30" s="34">
        <f>IFERROR(__xludf.DUMMYFUNCTION("""COMPUTED_VALUE"""),5.0)</f>
        <v>5</v>
      </c>
      <c r="G30" s="35">
        <f>IFERROR(__xludf.DUMMYFUNCTION("""COMPUTED_VALUE"""),10.0)</f>
        <v>10</v>
      </c>
      <c r="H30" s="36">
        <f>IFERROR(__xludf.DUMMYFUNCTION("""COMPUTED_VALUE"""),0.0)</f>
        <v>0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43"/>
      <c r="T30" s="43"/>
      <c r="U30" s="43"/>
      <c r="V30" s="43"/>
    </row>
    <row r="31">
      <c r="A31" s="51" t="str">
        <f>IFERROR(__xludf.DUMMYFUNCTION("""COMPUTED_VALUE"""),"Гугнина Евгения")</f>
        <v>Гугнина Евгения</v>
      </c>
      <c r="B31" s="36">
        <f>IFERROR(__xludf.DUMMYFUNCTION("""COMPUTED_VALUE"""),17.0)</f>
        <v>17</v>
      </c>
      <c r="C31" s="35">
        <f>IFERROR(__xludf.DUMMYFUNCTION("""COMPUTED_VALUE"""),17.0)</f>
        <v>17</v>
      </c>
      <c r="D31" s="35"/>
      <c r="E31" s="35"/>
      <c r="F31" s="34">
        <f>IFERROR(__xludf.DUMMYFUNCTION("""COMPUTED_VALUE"""),5.0)</f>
        <v>5</v>
      </c>
      <c r="G31" s="35">
        <f>IFERROR(__xludf.DUMMYFUNCTION("""COMPUTED_VALUE"""),10.0)</f>
        <v>10</v>
      </c>
      <c r="H31" s="36">
        <f>IFERROR(__xludf.DUMMYFUNCTION("""COMPUTED_VALUE"""),2.0)</f>
        <v>2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43"/>
      <c r="T31" s="43"/>
      <c r="U31" s="43"/>
      <c r="V31" s="43"/>
    </row>
    <row r="32">
      <c r="A32" s="51" t="str">
        <f>IFERROR(__xludf.DUMMYFUNCTION("""COMPUTED_VALUE"""),"Гречка Алексей")</f>
        <v>Гречка Алексей</v>
      </c>
      <c r="B32" s="36">
        <f>IFERROR(__xludf.DUMMYFUNCTION("""COMPUTED_VALUE"""),0.0)</f>
        <v>0</v>
      </c>
      <c r="C32" s="35">
        <f>IFERROR(__xludf.DUMMYFUNCTION("""COMPUTED_VALUE"""),0.0)</f>
        <v>0</v>
      </c>
      <c r="D32" s="35"/>
      <c r="E32" s="35"/>
      <c r="F32" s="34">
        <f>IFERROR(__xludf.DUMMYFUNCTION("""COMPUTED_VALUE"""),0.0)</f>
        <v>0</v>
      </c>
      <c r="G32" s="35">
        <f>IFERROR(__xludf.DUMMYFUNCTION("""COMPUTED_VALUE"""),0.0)</f>
        <v>0</v>
      </c>
      <c r="H32" s="36">
        <f>IFERROR(__xludf.DUMMYFUNCTION("""COMPUTED_VALUE"""),0.0)</f>
        <v>0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43"/>
      <c r="T32" s="43"/>
      <c r="U32" s="43"/>
      <c r="V32" s="43"/>
    </row>
    <row r="33">
      <c r="A33" s="51" t="str">
        <f>IFERROR(__xludf.DUMMYFUNCTION("""COMPUTED_VALUE"""),"Гареева Марина")</f>
        <v>Гареева Марина</v>
      </c>
      <c r="B33" s="36">
        <f>IFERROR(__xludf.DUMMYFUNCTION("""COMPUTED_VALUE"""),12.0)</f>
        <v>12</v>
      </c>
      <c r="C33" s="35">
        <f>IFERROR(__xludf.DUMMYFUNCTION("""COMPUTED_VALUE"""),12.0)</f>
        <v>12</v>
      </c>
      <c r="D33" s="35"/>
      <c r="E33" s="35"/>
      <c r="F33" s="34">
        <f>IFERROR(__xludf.DUMMYFUNCTION("""COMPUTED_VALUE"""),0.0)</f>
        <v>0</v>
      </c>
      <c r="G33" s="35">
        <f>IFERROR(__xludf.DUMMYFUNCTION("""COMPUTED_VALUE"""),10.0)</f>
        <v>10</v>
      </c>
      <c r="H33" s="36">
        <f>IFERROR(__xludf.DUMMYFUNCTION("""COMPUTED_VALUE"""),2.0)</f>
        <v>2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43"/>
      <c r="T33" s="43"/>
      <c r="U33" s="43"/>
      <c r="V33" s="43"/>
    </row>
    <row r="34">
      <c r="A34" s="51" t="str">
        <f>IFERROR(__xludf.DUMMYFUNCTION("""COMPUTED_VALUE"""),"Евдокимова Юлия")</f>
        <v>Евдокимова Юлия</v>
      </c>
      <c r="B34" s="36">
        <f>IFERROR(__xludf.DUMMYFUNCTION("""COMPUTED_VALUE"""),5.0)</f>
        <v>5</v>
      </c>
      <c r="C34" s="35">
        <f>IFERROR(__xludf.DUMMYFUNCTION("""COMPUTED_VALUE"""),5.0)</f>
        <v>5</v>
      </c>
      <c r="D34" s="35"/>
      <c r="E34" s="35"/>
      <c r="F34" s="34">
        <f>IFERROR(__xludf.DUMMYFUNCTION("""COMPUTED_VALUE"""),5.0)</f>
        <v>5</v>
      </c>
      <c r="G34" s="35">
        <f>IFERROR(__xludf.DUMMYFUNCTION("""COMPUTED_VALUE"""),0.0)</f>
        <v>0</v>
      </c>
      <c r="H34" s="36">
        <f>IFERROR(__xludf.DUMMYFUNCTION("""COMPUTED_VALUE"""),0.0)</f>
        <v>0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43"/>
      <c r="T34" s="43"/>
      <c r="U34" s="43"/>
      <c r="V34" s="43"/>
    </row>
    <row r="35">
      <c r="A35" s="51" t="str">
        <f>IFERROR(__xludf.DUMMYFUNCTION("""COMPUTED_VALUE"""),"Бережная Ирина")</f>
        <v>Бережная Ирина</v>
      </c>
      <c r="B35" s="36">
        <f>IFERROR(__xludf.DUMMYFUNCTION("""COMPUTED_VALUE"""),7.0)</f>
        <v>7</v>
      </c>
      <c r="C35" s="35">
        <f>IFERROR(__xludf.DUMMYFUNCTION("""COMPUTED_VALUE"""),7.0)</f>
        <v>7</v>
      </c>
      <c r="D35" s="35"/>
      <c r="E35" s="35"/>
      <c r="F35" s="34">
        <f>IFERROR(__xludf.DUMMYFUNCTION("""COMPUTED_VALUE"""),5.0)</f>
        <v>5</v>
      </c>
      <c r="G35" s="35">
        <f>IFERROR(__xludf.DUMMYFUNCTION("""COMPUTED_VALUE"""),0.0)</f>
        <v>0</v>
      </c>
      <c r="H35" s="36">
        <f>IFERROR(__xludf.DUMMYFUNCTION("""COMPUTED_VALUE"""),2.0)</f>
        <v>2</v>
      </c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43"/>
      <c r="T35" s="43"/>
      <c r="U35" s="43"/>
      <c r="V35" s="43"/>
    </row>
    <row r="36">
      <c r="A36" s="51" t="str">
        <f>IFERROR(__xludf.DUMMYFUNCTION("""COMPUTED_VALUE"""),"Патрушева Анастасия")</f>
        <v>Патрушева Анастасия</v>
      </c>
      <c r="B36" s="36">
        <f>IFERROR(__xludf.DUMMYFUNCTION("""COMPUTED_VALUE"""),17.0)</f>
        <v>17</v>
      </c>
      <c r="C36" s="35">
        <f>IFERROR(__xludf.DUMMYFUNCTION("""COMPUTED_VALUE"""),17.0)</f>
        <v>17</v>
      </c>
      <c r="D36" s="35"/>
      <c r="E36" s="35"/>
      <c r="F36" s="34">
        <f>IFERROR(__xludf.DUMMYFUNCTION("""COMPUTED_VALUE"""),5.0)</f>
        <v>5</v>
      </c>
      <c r="G36" s="35">
        <f>IFERROR(__xludf.DUMMYFUNCTION("""COMPUTED_VALUE"""),10.0)</f>
        <v>10</v>
      </c>
      <c r="H36" s="36">
        <f>IFERROR(__xludf.DUMMYFUNCTION("""COMPUTED_VALUE"""),2.0)</f>
        <v>2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43"/>
      <c r="T36" s="43"/>
      <c r="U36" s="43"/>
      <c r="V36" s="43"/>
    </row>
    <row r="37">
      <c r="A37" s="51" t="str">
        <f>IFERROR(__xludf.DUMMYFUNCTION("""COMPUTED_VALUE"""),"Сидоренко Александр")</f>
        <v>Сидоренко Александр</v>
      </c>
      <c r="B37" s="36">
        <f>IFERROR(__xludf.DUMMYFUNCTION("""COMPUTED_VALUE"""),7.0)</f>
        <v>7</v>
      </c>
      <c r="C37" s="35">
        <f>IFERROR(__xludf.DUMMYFUNCTION("""COMPUTED_VALUE"""),7.0)</f>
        <v>7</v>
      </c>
      <c r="D37" s="35"/>
      <c r="E37" s="35"/>
      <c r="F37" s="34">
        <f>IFERROR(__xludf.DUMMYFUNCTION("""COMPUTED_VALUE"""),5.0)</f>
        <v>5</v>
      </c>
      <c r="G37" s="35">
        <f>IFERROR(__xludf.DUMMYFUNCTION("""COMPUTED_VALUE"""),0.0)</f>
        <v>0</v>
      </c>
      <c r="H37" s="36">
        <f>IFERROR(__xludf.DUMMYFUNCTION("""COMPUTED_VALUE"""),2.0)</f>
        <v>2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43"/>
      <c r="T37" s="43"/>
      <c r="U37" s="43"/>
      <c r="V37" s="43"/>
    </row>
    <row r="38">
      <c r="A38" s="51" t="str">
        <f>IFERROR(__xludf.DUMMYFUNCTION("""COMPUTED_VALUE"""),"Аликина Ксения")</f>
        <v>Аликина Ксения</v>
      </c>
      <c r="B38" s="36">
        <f>IFERROR(__xludf.DUMMYFUNCTION("""COMPUTED_VALUE"""),0.0)</f>
        <v>0</v>
      </c>
      <c r="C38" s="35">
        <f>IFERROR(__xludf.DUMMYFUNCTION("""COMPUTED_VALUE"""),0.0)</f>
        <v>0</v>
      </c>
      <c r="D38" s="35"/>
      <c r="E38" s="35"/>
      <c r="F38" s="34">
        <f>IFERROR(__xludf.DUMMYFUNCTION("""COMPUTED_VALUE"""),0.0)</f>
        <v>0</v>
      </c>
      <c r="G38" s="35">
        <f>IFERROR(__xludf.DUMMYFUNCTION("""COMPUTED_VALUE"""),0.0)</f>
        <v>0</v>
      </c>
      <c r="H38" s="36">
        <f>IFERROR(__xludf.DUMMYFUNCTION("""COMPUTED_VALUE"""),0.0)</f>
        <v>0</v>
      </c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43"/>
      <c r="T38" s="43"/>
      <c r="U38" s="43"/>
      <c r="V38" s="43"/>
    </row>
    <row r="39">
      <c r="A39" s="51" t="str">
        <f>IFERROR(__xludf.DUMMYFUNCTION("""COMPUTED_VALUE"""),"Никольский Яков")</f>
        <v>Никольский Яков</v>
      </c>
      <c r="B39" s="36">
        <f>IFERROR(__xludf.DUMMYFUNCTION("""COMPUTED_VALUE"""),0.0)</f>
        <v>0</v>
      </c>
      <c r="C39" s="35">
        <f>IFERROR(__xludf.DUMMYFUNCTION("""COMPUTED_VALUE"""),0.0)</f>
        <v>0</v>
      </c>
      <c r="D39" s="35"/>
      <c r="E39" s="35"/>
      <c r="F39" s="34">
        <f>IFERROR(__xludf.DUMMYFUNCTION("""COMPUTED_VALUE"""),0.0)</f>
        <v>0</v>
      </c>
      <c r="G39" s="35">
        <f>IFERROR(__xludf.DUMMYFUNCTION("""COMPUTED_VALUE"""),0.0)</f>
        <v>0</v>
      </c>
      <c r="H39" s="36">
        <f>IFERROR(__xludf.DUMMYFUNCTION("""COMPUTED_VALUE"""),0.0)</f>
        <v>0</v>
      </c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43"/>
      <c r="T39" s="43"/>
      <c r="U39" s="43"/>
      <c r="V39" s="43"/>
    </row>
    <row r="40">
      <c r="A40" s="51" t="str">
        <f>IFERROR(__xludf.DUMMYFUNCTION("""COMPUTED_VALUE"""),"Суханова Елена")</f>
        <v>Суханова Елена</v>
      </c>
      <c r="B40" s="36">
        <f>IFERROR(__xludf.DUMMYFUNCTION("""COMPUTED_VALUE"""),17.0)</f>
        <v>17</v>
      </c>
      <c r="C40" s="35">
        <f>IFERROR(__xludf.DUMMYFUNCTION("""COMPUTED_VALUE"""),17.0)</f>
        <v>17</v>
      </c>
      <c r="D40" s="35"/>
      <c r="E40" s="35"/>
      <c r="F40" s="34">
        <f>IFERROR(__xludf.DUMMYFUNCTION("""COMPUTED_VALUE"""),5.0)</f>
        <v>5</v>
      </c>
      <c r="G40" s="35">
        <f>IFERROR(__xludf.DUMMYFUNCTION("""COMPUTED_VALUE"""),10.0)</f>
        <v>10</v>
      </c>
      <c r="H40" s="36">
        <f>IFERROR(__xludf.DUMMYFUNCTION("""COMPUTED_VALUE"""),2.0)</f>
        <v>2</v>
      </c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43"/>
      <c r="T40" s="43"/>
      <c r="U40" s="43"/>
      <c r="V40" s="43"/>
    </row>
    <row r="41">
      <c r="A41" s="51" t="str">
        <f>IFERROR(__xludf.DUMMYFUNCTION("""COMPUTED_VALUE"""),"Власова Мария")</f>
        <v>Власова Мария</v>
      </c>
      <c r="B41" s="36">
        <f>IFERROR(__xludf.DUMMYFUNCTION("""COMPUTED_VALUE"""),0.0)</f>
        <v>0</v>
      </c>
      <c r="C41" s="35">
        <f>IFERROR(__xludf.DUMMYFUNCTION("""COMPUTED_VALUE"""),0.0)</f>
        <v>0</v>
      </c>
      <c r="D41" s="35"/>
      <c r="E41" s="35"/>
      <c r="F41" s="34">
        <f>IFERROR(__xludf.DUMMYFUNCTION("""COMPUTED_VALUE"""),0.0)</f>
        <v>0</v>
      </c>
      <c r="G41" s="35">
        <f>IFERROR(__xludf.DUMMYFUNCTION("""COMPUTED_VALUE"""),0.0)</f>
        <v>0</v>
      </c>
      <c r="H41" s="36">
        <f>IFERROR(__xludf.DUMMYFUNCTION("""COMPUTED_VALUE"""),0.0)</f>
        <v>0</v>
      </c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43"/>
      <c r="T41" s="43"/>
      <c r="U41" s="43"/>
      <c r="V41" s="43"/>
    </row>
    <row r="42">
      <c r="A42" s="51" t="str">
        <f>IFERROR(__xludf.DUMMYFUNCTION("""COMPUTED_VALUE"""),"Бакина Ольга")</f>
        <v>Бакина Ольга</v>
      </c>
      <c r="B42" s="36">
        <f>IFERROR(__xludf.DUMMYFUNCTION("""COMPUTED_VALUE"""),0.0)</f>
        <v>0</v>
      </c>
      <c r="C42" s="35">
        <f>IFERROR(__xludf.DUMMYFUNCTION("""COMPUTED_VALUE"""),0.0)</f>
        <v>0</v>
      </c>
      <c r="D42" s="35"/>
      <c r="E42" s="35"/>
      <c r="F42" s="34">
        <f>IFERROR(__xludf.DUMMYFUNCTION("""COMPUTED_VALUE"""),0.0)</f>
        <v>0</v>
      </c>
      <c r="G42" s="35">
        <f>IFERROR(__xludf.DUMMYFUNCTION("""COMPUTED_VALUE"""),0.0)</f>
        <v>0</v>
      </c>
      <c r="H42" s="36">
        <f>IFERROR(__xludf.DUMMYFUNCTION("""COMPUTED_VALUE"""),0.0)</f>
        <v>0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43"/>
      <c r="T42" s="43"/>
      <c r="U42" s="43"/>
      <c r="V42" s="43"/>
    </row>
    <row r="43">
      <c r="A43" s="51" t="str">
        <f>IFERROR(__xludf.DUMMYFUNCTION("""COMPUTED_VALUE"""),"Широких Полина")</f>
        <v>Широких Полина</v>
      </c>
      <c r="B43" s="36">
        <f>IFERROR(__xludf.DUMMYFUNCTION("""COMPUTED_VALUE"""),2.0)</f>
        <v>2</v>
      </c>
      <c r="C43" s="35">
        <f>IFERROR(__xludf.DUMMYFUNCTION("""COMPUTED_VALUE"""),2.0)</f>
        <v>2</v>
      </c>
      <c r="D43" s="35"/>
      <c r="E43" s="35"/>
      <c r="F43" s="34">
        <f>IFERROR(__xludf.DUMMYFUNCTION("""COMPUTED_VALUE"""),0.0)</f>
        <v>0</v>
      </c>
      <c r="G43" s="35">
        <f>IFERROR(__xludf.DUMMYFUNCTION("""COMPUTED_VALUE"""),0.0)</f>
        <v>0</v>
      </c>
      <c r="H43" s="36">
        <f>IFERROR(__xludf.DUMMYFUNCTION("""COMPUTED_VALUE"""),2.0)</f>
        <v>2</v>
      </c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43"/>
      <c r="T43" s="43"/>
      <c r="U43" s="43"/>
      <c r="V43" s="43"/>
    </row>
    <row r="44">
      <c r="A44" s="51" t="str">
        <f>IFERROR(__xludf.DUMMYFUNCTION("""COMPUTED_VALUE"""),"Соловьева Александра")</f>
        <v>Соловьева Александра</v>
      </c>
      <c r="B44" s="36">
        <f>IFERROR(__xludf.DUMMYFUNCTION("""COMPUTED_VALUE"""),10.0)</f>
        <v>10</v>
      </c>
      <c r="C44" s="35">
        <f>IFERROR(__xludf.DUMMYFUNCTION("""COMPUTED_VALUE"""),10.0)</f>
        <v>10</v>
      </c>
      <c r="D44" s="35"/>
      <c r="E44" s="35"/>
      <c r="F44" s="34">
        <f>IFERROR(__xludf.DUMMYFUNCTION("""COMPUTED_VALUE"""),0.0)</f>
        <v>0</v>
      </c>
      <c r="G44" s="35">
        <f>IFERROR(__xludf.DUMMYFUNCTION("""COMPUTED_VALUE"""),10.0)</f>
        <v>10</v>
      </c>
      <c r="H44" s="36">
        <f>IFERROR(__xludf.DUMMYFUNCTION("""COMPUTED_VALUE"""),0.0)</f>
        <v>0</v>
      </c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43"/>
      <c r="T44" s="43"/>
      <c r="U44" s="43"/>
      <c r="V44" s="43"/>
    </row>
    <row r="45">
      <c r="A45" s="51" t="str">
        <f>IFERROR(__xludf.DUMMYFUNCTION("""COMPUTED_VALUE"""),"Аноприенко Татьяна")</f>
        <v>Аноприенко Татьяна</v>
      </c>
      <c r="B45" s="36">
        <f>IFERROR(__xludf.DUMMYFUNCTION("""COMPUTED_VALUE"""),0.0)</f>
        <v>0</v>
      </c>
      <c r="C45" s="35">
        <f>IFERROR(__xludf.DUMMYFUNCTION("""COMPUTED_VALUE"""),0.0)</f>
        <v>0</v>
      </c>
      <c r="D45" s="35"/>
      <c r="E45" s="35"/>
      <c r="F45" s="34">
        <f>IFERROR(__xludf.DUMMYFUNCTION("""COMPUTED_VALUE"""),0.0)</f>
        <v>0</v>
      </c>
      <c r="G45" s="35">
        <f>IFERROR(__xludf.DUMMYFUNCTION("""COMPUTED_VALUE"""),0.0)</f>
        <v>0</v>
      </c>
      <c r="H45" s="36">
        <f>IFERROR(__xludf.DUMMYFUNCTION("""COMPUTED_VALUE"""),0.0)</f>
        <v>0</v>
      </c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43"/>
      <c r="T45" s="43"/>
      <c r="U45" s="43"/>
      <c r="V45" s="43"/>
    </row>
    <row r="46">
      <c r="A46" s="51" t="str">
        <f>IFERROR(__xludf.DUMMYFUNCTION("""COMPUTED_VALUE"""),"Романенко Александр")</f>
        <v>Романенко Александр</v>
      </c>
      <c r="B46" s="36">
        <f>IFERROR(__xludf.DUMMYFUNCTION("""COMPUTED_VALUE"""),15.0)</f>
        <v>15</v>
      </c>
      <c r="C46" s="35">
        <f>IFERROR(__xludf.DUMMYFUNCTION("""COMPUTED_VALUE"""),15.0)</f>
        <v>15</v>
      </c>
      <c r="D46" s="35"/>
      <c r="E46" s="35"/>
      <c r="F46" s="34">
        <f>IFERROR(__xludf.DUMMYFUNCTION("""COMPUTED_VALUE"""),5.0)</f>
        <v>5</v>
      </c>
      <c r="G46" s="35">
        <f>IFERROR(__xludf.DUMMYFUNCTION("""COMPUTED_VALUE"""),10.0)</f>
        <v>10</v>
      </c>
      <c r="H46" s="36">
        <f>IFERROR(__xludf.DUMMYFUNCTION("""COMPUTED_VALUE"""),0.0)</f>
        <v>0</v>
      </c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43"/>
      <c r="T46" s="43"/>
      <c r="U46" s="43"/>
      <c r="V46" s="43"/>
    </row>
    <row r="47">
      <c r="A47" s="51" t="str">
        <f>IFERROR(__xludf.DUMMYFUNCTION("""COMPUTED_VALUE"""),"Межакова Галина")</f>
        <v>Межакова Галина</v>
      </c>
      <c r="B47" s="36">
        <f>IFERROR(__xludf.DUMMYFUNCTION("""COMPUTED_VALUE"""),17.0)</f>
        <v>17</v>
      </c>
      <c r="C47" s="35">
        <f>IFERROR(__xludf.DUMMYFUNCTION("""COMPUTED_VALUE"""),17.0)</f>
        <v>17</v>
      </c>
      <c r="D47" s="35"/>
      <c r="E47" s="35"/>
      <c r="F47" s="34">
        <f>IFERROR(__xludf.DUMMYFUNCTION("""COMPUTED_VALUE"""),5.0)</f>
        <v>5</v>
      </c>
      <c r="G47" s="35">
        <f>IFERROR(__xludf.DUMMYFUNCTION("""COMPUTED_VALUE"""),10.0)</f>
        <v>10</v>
      </c>
      <c r="H47" s="36">
        <f>IFERROR(__xludf.DUMMYFUNCTION("""COMPUTED_VALUE"""),2.0)</f>
        <v>2</v>
      </c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43"/>
      <c r="T47" s="43"/>
      <c r="U47" s="43"/>
      <c r="V47" s="43"/>
    </row>
    <row r="48">
      <c r="A48" s="51" t="str">
        <f>IFERROR(__xludf.DUMMYFUNCTION("""COMPUTED_VALUE"""),"Новиков Артём")</f>
        <v>Новиков Артём</v>
      </c>
      <c r="B48" s="36">
        <f>IFERROR(__xludf.DUMMYFUNCTION("""COMPUTED_VALUE"""),5.0)</f>
        <v>5</v>
      </c>
      <c r="C48" s="35">
        <f>IFERROR(__xludf.DUMMYFUNCTION("""COMPUTED_VALUE"""),5.0)</f>
        <v>5</v>
      </c>
      <c r="D48" s="35"/>
      <c r="E48" s="35"/>
      <c r="F48" s="34">
        <f>IFERROR(__xludf.DUMMYFUNCTION("""COMPUTED_VALUE"""),5.0)</f>
        <v>5</v>
      </c>
      <c r="G48" s="35">
        <f>IFERROR(__xludf.DUMMYFUNCTION("""COMPUTED_VALUE"""),0.0)</f>
        <v>0</v>
      </c>
      <c r="H48" s="36">
        <f>IFERROR(__xludf.DUMMYFUNCTION("""COMPUTED_VALUE"""),0.0)</f>
        <v>0</v>
      </c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43"/>
      <c r="T48" s="43"/>
      <c r="U48" s="43"/>
      <c r="V48" s="43"/>
    </row>
    <row r="49">
      <c r="A49" s="51" t="str">
        <f>IFERROR(__xludf.DUMMYFUNCTION("""COMPUTED_VALUE"""),"Власова Наталья")</f>
        <v>Власова Наталья</v>
      </c>
      <c r="B49" s="36">
        <f>IFERROR(__xludf.DUMMYFUNCTION("""COMPUTED_VALUE"""),10.0)</f>
        <v>10</v>
      </c>
      <c r="C49" s="35">
        <f>IFERROR(__xludf.DUMMYFUNCTION("""COMPUTED_VALUE"""),10.0)</f>
        <v>10</v>
      </c>
      <c r="D49" s="35"/>
      <c r="E49" s="35"/>
      <c r="F49" s="34">
        <f>IFERROR(__xludf.DUMMYFUNCTION("""COMPUTED_VALUE"""),0.0)</f>
        <v>0</v>
      </c>
      <c r="G49" s="35">
        <f>IFERROR(__xludf.DUMMYFUNCTION("""COMPUTED_VALUE"""),10.0)</f>
        <v>10</v>
      </c>
      <c r="H49" s="36">
        <f>IFERROR(__xludf.DUMMYFUNCTION("""COMPUTED_VALUE"""),0.0)</f>
        <v>0</v>
      </c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43"/>
      <c r="T49" s="43"/>
      <c r="U49" s="43"/>
      <c r="V49" s="43"/>
    </row>
    <row r="50">
      <c r="A50" s="51" t="str">
        <f>IFERROR(__xludf.DUMMYFUNCTION("""COMPUTED_VALUE"""),"Дробыш Дарья")</f>
        <v>Дробыш Дарья</v>
      </c>
      <c r="B50" s="36">
        <f>IFERROR(__xludf.DUMMYFUNCTION("""COMPUTED_VALUE"""),15.0)</f>
        <v>15</v>
      </c>
      <c r="C50" s="35">
        <f>IFERROR(__xludf.DUMMYFUNCTION("""COMPUTED_VALUE"""),15.0)</f>
        <v>15</v>
      </c>
      <c r="D50" s="35"/>
      <c r="E50" s="35"/>
      <c r="F50" s="34">
        <f>IFERROR(__xludf.DUMMYFUNCTION("""COMPUTED_VALUE"""),5.0)</f>
        <v>5</v>
      </c>
      <c r="G50" s="35">
        <f>IFERROR(__xludf.DUMMYFUNCTION("""COMPUTED_VALUE"""),10.0)</f>
        <v>10</v>
      </c>
      <c r="H50" s="36">
        <f>IFERROR(__xludf.DUMMYFUNCTION("""COMPUTED_VALUE"""),0.0)</f>
        <v>0</v>
      </c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43"/>
      <c r="T50" s="43"/>
      <c r="U50" s="43"/>
      <c r="V50" s="43"/>
    </row>
    <row r="51">
      <c r="A51" s="51" t="str">
        <f>IFERROR(__xludf.DUMMYFUNCTION("""COMPUTED_VALUE"""),"Юматов Евгений")</f>
        <v>Юматов Евгений</v>
      </c>
      <c r="B51" s="36">
        <f>IFERROR(__xludf.DUMMYFUNCTION("""COMPUTED_VALUE"""),0.0)</f>
        <v>0</v>
      </c>
      <c r="C51" s="35">
        <f>IFERROR(__xludf.DUMMYFUNCTION("""COMPUTED_VALUE"""),0.0)</f>
        <v>0</v>
      </c>
      <c r="D51" s="35"/>
      <c r="E51" s="35"/>
      <c r="F51" s="34">
        <f>IFERROR(__xludf.DUMMYFUNCTION("""COMPUTED_VALUE"""),0.0)</f>
        <v>0</v>
      </c>
      <c r="G51" s="35">
        <f>IFERROR(__xludf.DUMMYFUNCTION("""COMPUTED_VALUE"""),0.0)</f>
        <v>0</v>
      </c>
      <c r="H51" s="36">
        <f>IFERROR(__xludf.DUMMYFUNCTION("""COMPUTED_VALUE"""),0.0)</f>
        <v>0</v>
      </c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43"/>
      <c r="T51" s="43"/>
      <c r="U51" s="43"/>
      <c r="V51" s="43"/>
    </row>
    <row r="52">
      <c r="A52" s="51" t="str">
        <f>IFERROR(__xludf.DUMMYFUNCTION("""COMPUTED_VALUE"""),"Иванова Мария")</f>
        <v>Иванова Мария</v>
      </c>
      <c r="B52" s="36">
        <f>IFERROR(__xludf.DUMMYFUNCTION("""COMPUTED_VALUE"""),17.0)</f>
        <v>17</v>
      </c>
      <c r="C52" s="35">
        <f>IFERROR(__xludf.DUMMYFUNCTION("""COMPUTED_VALUE"""),17.0)</f>
        <v>17</v>
      </c>
      <c r="D52" s="35"/>
      <c r="E52" s="35"/>
      <c r="F52" s="34">
        <f>IFERROR(__xludf.DUMMYFUNCTION("""COMPUTED_VALUE"""),5.0)</f>
        <v>5</v>
      </c>
      <c r="G52" s="35">
        <f>IFERROR(__xludf.DUMMYFUNCTION("""COMPUTED_VALUE"""),10.0)</f>
        <v>10</v>
      </c>
      <c r="H52" s="36">
        <f>IFERROR(__xludf.DUMMYFUNCTION("""COMPUTED_VALUE"""),2.0)</f>
        <v>2</v>
      </c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43"/>
      <c r="T52" s="43"/>
      <c r="U52" s="43"/>
      <c r="V52" s="43"/>
    </row>
    <row r="53">
      <c r="A53" s="51" t="str">
        <f>IFERROR(__xludf.DUMMYFUNCTION("""COMPUTED_VALUE"""),"Никитина Наталья")</f>
        <v>Никитина Наталья</v>
      </c>
      <c r="B53" s="36">
        <f>IFERROR(__xludf.DUMMYFUNCTION("""COMPUTED_VALUE"""),15.0)</f>
        <v>15</v>
      </c>
      <c r="C53" s="35">
        <f>IFERROR(__xludf.DUMMYFUNCTION("""COMPUTED_VALUE"""),15.0)</f>
        <v>15</v>
      </c>
      <c r="D53" s="35"/>
      <c r="E53" s="35"/>
      <c r="F53" s="34">
        <f>IFERROR(__xludf.DUMMYFUNCTION("""COMPUTED_VALUE"""),5.0)</f>
        <v>5</v>
      </c>
      <c r="G53" s="35">
        <f>IFERROR(__xludf.DUMMYFUNCTION("""COMPUTED_VALUE"""),10.0)</f>
        <v>10</v>
      </c>
      <c r="H53" s="36">
        <f>IFERROR(__xludf.DUMMYFUNCTION("""COMPUTED_VALUE"""),0.0)</f>
        <v>0</v>
      </c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43"/>
      <c r="T53" s="43"/>
      <c r="U53" s="43"/>
      <c r="V53" s="43"/>
    </row>
    <row r="54">
      <c r="A54" s="51" t="str">
        <f>IFERROR(__xludf.DUMMYFUNCTION("""COMPUTED_VALUE"""),"Деева Людмила")</f>
        <v>Деева Людмила</v>
      </c>
      <c r="B54" s="36">
        <f>IFERROR(__xludf.DUMMYFUNCTION("""COMPUTED_VALUE"""),15.0)</f>
        <v>15</v>
      </c>
      <c r="C54" s="35">
        <f>IFERROR(__xludf.DUMMYFUNCTION("""COMPUTED_VALUE"""),15.0)</f>
        <v>15</v>
      </c>
      <c r="D54" s="35"/>
      <c r="E54" s="35"/>
      <c r="F54" s="34">
        <f>IFERROR(__xludf.DUMMYFUNCTION("""COMPUTED_VALUE"""),5.0)</f>
        <v>5</v>
      </c>
      <c r="G54" s="35">
        <f>IFERROR(__xludf.DUMMYFUNCTION("""COMPUTED_VALUE"""),10.0)</f>
        <v>10</v>
      </c>
      <c r="H54" s="36">
        <f>IFERROR(__xludf.DUMMYFUNCTION("""COMPUTED_VALUE"""),0.0)</f>
        <v>0</v>
      </c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43"/>
      <c r="T54" s="43"/>
      <c r="U54" s="43"/>
      <c r="V54" s="43"/>
    </row>
    <row r="55">
      <c r="A55" s="51" t="str">
        <f>IFERROR(__xludf.DUMMYFUNCTION("""COMPUTED_VALUE"""),"Мухутдинова Эльвира")</f>
        <v>Мухутдинова Эльвира</v>
      </c>
      <c r="B55" s="36">
        <f>IFERROR(__xludf.DUMMYFUNCTION("""COMPUTED_VALUE"""),5.0)</f>
        <v>5</v>
      </c>
      <c r="C55" s="35">
        <f>IFERROR(__xludf.DUMMYFUNCTION("""COMPUTED_VALUE"""),5.0)</f>
        <v>5</v>
      </c>
      <c r="D55" s="35"/>
      <c r="E55" s="35"/>
      <c r="F55" s="34">
        <f>IFERROR(__xludf.DUMMYFUNCTION("""COMPUTED_VALUE"""),5.0)</f>
        <v>5</v>
      </c>
      <c r="G55" s="35">
        <f>IFERROR(__xludf.DUMMYFUNCTION("""COMPUTED_VALUE"""),0.0)</f>
        <v>0</v>
      </c>
      <c r="H55" s="36">
        <f>IFERROR(__xludf.DUMMYFUNCTION("""COMPUTED_VALUE"""),0.0)</f>
        <v>0</v>
      </c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43"/>
      <c r="T55" s="43"/>
      <c r="U55" s="43"/>
      <c r="V55" s="43"/>
    </row>
    <row r="56">
      <c r="A56" s="51" t="str">
        <f>IFERROR(__xludf.DUMMYFUNCTION("""COMPUTED_VALUE"""),"Черномашенцева Валентина")</f>
        <v>Черномашенцева Валентина</v>
      </c>
      <c r="B56" s="36">
        <f>IFERROR(__xludf.DUMMYFUNCTION("""COMPUTED_VALUE"""),7.0)</f>
        <v>7</v>
      </c>
      <c r="C56" s="35">
        <f>IFERROR(__xludf.DUMMYFUNCTION("""COMPUTED_VALUE"""),7.0)</f>
        <v>7</v>
      </c>
      <c r="D56" s="35"/>
      <c r="E56" s="35"/>
      <c r="F56" s="34">
        <f>IFERROR(__xludf.DUMMYFUNCTION("""COMPUTED_VALUE"""),5.0)</f>
        <v>5</v>
      </c>
      <c r="G56" s="35">
        <f>IFERROR(__xludf.DUMMYFUNCTION("""COMPUTED_VALUE"""),0.0)</f>
        <v>0</v>
      </c>
      <c r="H56" s="36">
        <f>IFERROR(__xludf.DUMMYFUNCTION("""COMPUTED_VALUE"""),2.0)</f>
        <v>2</v>
      </c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43"/>
      <c r="T56" s="43"/>
      <c r="U56" s="43"/>
      <c r="V56" s="43"/>
    </row>
    <row r="57">
      <c r="A57" s="51" t="str">
        <f>IFERROR(__xludf.DUMMYFUNCTION("""COMPUTED_VALUE"""),"Нурисламова Юлия")</f>
        <v>Нурисламова Юлия</v>
      </c>
      <c r="B57" s="36">
        <f>IFERROR(__xludf.DUMMYFUNCTION("""COMPUTED_VALUE"""),15.0)</f>
        <v>15</v>
      </c>
      <c r="C57" s="35">
        <f>IFERROR(__xludf.DUMMYFUNCTION("""COMPUTED_VALUE"""),15.0)</f>
        <v>15</v>
      </c>
      <c r="D57" s="35"/>
      <c r="E57" s="35"/>
      <c r="F57" s="34">
        <f>IFERROR(__xludf.DUMMYFUNCTION("""COMPUTED_VALUE"""),5.0)</f>
        <v>5</v>
      </c>
      <c r="G57" s="35">
        <f>IFERROR(__xludf.DUMMYFUNCTION("""COMPUTED_VALUE"""),10.0)</f>
        <v>10</v>
      </c>
      <c r="H57" s="36">
        <f>IFERROR(__xludf.DUMMYFUNCTION("""COMPUTED_VALUE"""),0.0)</f>
        <v>0</v>
      </c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43"/>
      <c r="T57" s="43"/>
      <c r="U57" s="43"/>
      <c r="V57" s="43"/>
    </row>
    <row r="58">
      <c r="A58" s="51" t="str">
        <f>IFERROR(__xludf.DUMMYFUNCTION("""COMPUTED_VALUE"""),"Михеева Кристина")</f>
        <v>Михеева Кристина</v>
      </c>
      <c r="B58" s="36">
        <f>IFERROR(__xludf.DUMMYFUNCTION("""COMPUTED_VALUE"""),15.0)</f>
        <v>15</v>
      </c>
      <c r="C58" s="35">
        <f>IFERROR(__xludf.DUMMYFUNCTION("""COMPUTED_VALUE"""),15.0)</f>
        <v>15</v>
      </c>
      <c r="D58" s="35"/>
      <c r="E58" s="35"/>
      <c r="F58" s="34">
        <f>IFERROR(__xludf.DUMMYFUNCTION("""COMPUTED_VALUE"""),5.0)</f>
        <v>5</v>
      </c>
      <c r="G58" s="35">
        <f>IFERROR(__xludf.DUMMYFUNCTION("""COMPUTED_VALUE"""),10.0)</f>
        <v>10</v>
      </c>
      <c r="H58" s="36">
        <f>IFERROR(__xludf.DUMMYFUNCTION("""COMPUTED_VALUE"""),0.0)</f>
        <v>0</v>
      </c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43"/>
      <c r="T58" s="43"/>
      <c r="U58" s="43"/>
      <c r="V58" s="43"/>
    </row>
    <row r="59">
      <c r="A59" s="51" t="str">
        <f>IFERROR(__xludf.DUMMYFUNCTION("""COMPUTED_VALUE"""),"Лобанов Дмитрий")</f>
        <v>Лобанов Дмитрий</v>
      </c>
      <c r="B59" s="36">
        <f>IFERROR(__xludf.DUMMYFUNCTION("""COMPUTED_VALUE"""),0.0)</f>
        <v>0</v>
      </c>
      <c r="C59" s="35">
        <f>IFERROR(__xludf.DUMMYFUNCTION("""COMPUTED_VALUE"""),0.0)</f>
        <v>0</v>
      </c>
      <c r="D59" s="35"/>
      <c r="E59" s="35"/>
      <c r="F59" s="34">
        <f>IFERROR(__xludf.DUMMYFUNCTION("""COMPUTED_VALUE"""),0.0)</f>
        <v>0</v>
      </c>
      <c r="G59" s="35">
        <f>IFERROR(__xludf.DUMMYFUNCTION("""COMPUTED_VALUE"""),0.0)</f>
        <v>0</v>
      </c>
      <c r="H59" s="36">
        <f>IFERROR(__xludf.DUMMYFUNCTION("""COMPUTED_VALUE"""),0.0)</f>
        <v>0</v>
      </c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43"/>
      <c r="T59" s="43"/>
      <c r="U59" s="43"/>
      <c r="V59" s="43"/>
    </row>
    <row r="60">
      <c r="A60" s="51" t="str">
        <f>IFERROR(__xludf.DUMMYFUNCTION("""COMPUTED_VALUE"""),"Карпова Евгения")</f>
        <v>Карпова Евгения</v>
      </c>
      <c r="B60" s="36">
        <f>IFERROR(__xludf.DUMMYFUNCTION("""COMPUTED_VALUE"""),5.0)</f>
        <v>5</v>
      </c>
      <c r="C60" s="35">
        <f>IFERROR(__xludf.DUMMYFUNCTION("""COMPUTED_VALUE"""),5.0)</f>
        <v>5</v>
      </c>
      <c r="D60" s="35"/>
      <c r="E60" s="35"/>
      <c r="F60" s="34">
        <f>IFERROR(__xludf.DUMMYFUNCTION("""COMPUTED_VALUE"""),5.0)</f>
        <v>5</v>
      </c>
      <c r="G60" s="35">
        <f>IFERROR(__xludf.DUMMYFUNCTION("""COMPUTED_VALUE"""),0.0)</f>
        <v>0</v>
      </c>
      <c r="H60" s="36">
        <f>IFERROR(__xludf.DUMMYFUNCTION("""COMPUTED_VALUE"""),0.0)</f>
        <v>0</v>
      </c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43"/>
      <c r="T60" s="43"/>
      <c r="U60" s="43"/>
      <c r="V60" s="43"/>
    </row>
    <row r="61">
      <c r="A61" s="51" t="str">
        <f>IFERROR(__xludf.DUMMYFUNCTION("""COMPUTED_VALUE"""),"Чудаков Станислав")</f>
        <v>Чудаков Станислав</v>
      </c>
      <c r="B61" s="36">
        <f>IFERROR(__xludf.DUMMYFUNCTION("""COMPUTED_VALUE"""),7.0)</f>
        <v>7</v>
      </c>
      <c r="C61" s="35">
        <f>IFERROR(__xludf.DUMMYFUNCTION("""COMPUTED_VALUE"""),7.0)</f>
        <v>7</v>
      </c>
      <c r="D61" s="35"/>
      <c r="E61" s="35"/>
      <c r="F61" s="34">
        <f>IFERROR(__xludf.DUMMYFUNCTION("""COMPUTED_VALUE"""),5.0)</f>
        <v>5</v>
      </c>
      <c r="G61" s="35">
        <f>IFERROR(__xludf.DUMMYFUNCTION("""COMPUTED_VALUE"""),0.0)</f>
        <v>0</v>
      </c>
      <c r="H61" s="36">
        <f>IFERROR(__xludf.DUMMYFUNCTION("""COMPUTED_VALUE"""),2.0)</f>
        <v>2</v>
      </c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43"/>
      <c r="T61" s="43"/>
      <c r="U61" s="43"/>
      <c r="V61" s="43"/>
    </row>
    <row r="62">
      <c r="A62" s="51" t="str">
        <f>IFERROR(__xludf.DUMMYFUNCTION("""COMPUTED_VALUE"""),"Ложкина Татьяна")</f>
        <v>Ложкина Татьяна</v>
      </c>
      <c r="B62" s="36">
        <f>IFERROR(__xludf.DUMMYFUNCTION("""COMPUTED_VALUE"""),17.0)</f>
        <v>17</v>
      </c>
      <c r="C62" s="35">
        <f>IFERROR(__xludf.DUMMYFUNCTION("""COMPUTED_VALUE"""),17.0)</f>
        <v>17</v>
      </c>
      <c r="D62" s="35"/>
      <c r="E62" s="35"/>
      <c r="F62" s="34">
        <f>IFERROR(__xludf.DUMMYFUNCTION("""COMPUTED_VALUE"""),5.0)</f>
        <v>5</v>
      </c>
      <c r="G62" s="35">
        <f>IFERROR(__xludf.DUMMYFUNCTION("""COMPUTED_VALUE"""),10.0)</f>
        <v>10</v>
      </c>
      <c r="H62" s="36">
        <f>IFERROR(__xludf.DUMMYFUNCTION("""COMPUTED_VALUE"""),2.0)</f>
        <v>2</v>
      </c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43"/>
      <c r="T62" s="43"/>
      <c r="U62" s="43"/>
      <c r="V62" s="43"/>
    </row>
    <row r="63">
      <c r="A63" s="51" t="str">
        <f>IFERROR(__xludf.DUMMYFUNCTION("""COMPUTED_VALUE"""),"Потоцкая Мария")</f>
        <v>Потоцкая Мария</v>
      </c>
      <c r="B63" s="36">
        <f>IFERROR(__xludf.DUMMYFUNCTION("""COMPUTED_VALUE"""),0.0)</f>
        <v>0</v>
      </c>
      <c r="C63" s="35">
        <f>IFERROR(__xludf.DUMMYFUNCTION("""COMPUTED_VALUE"""),0.0)</f>
        <v>0</v>
      </c>
      <c r="D63" s="35"/>
      <c r="E63" s="35"/>
      <c r="F63" s="34">
        <f>IFERROR(__xludf.DUMMYFUNCTION("""COMPUTED_VALUE"""),0.0)</f>
        <v>0</v>
      </c>
      <c r="G63" s="35">
        <f>IFERROR(__xludf.DUMMYFUNCTION("""COMPUTED_VALUE"""),0.0)</f>
        <v>0</v>
      </c>
      <c r="H63" s="36">
        <f>IFERROR(__xludf.DUMMYFUNCTION("""COMPUTED_VALUE"""),0.0)</f>
        <v>0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43"/>
      <c r="T63" s="43"/>
      <c r="U63" s="43"/>
      <c r="V63" s="43"/>
    </row>
    <row r="64">
      <c r="A64" s="51" t="str">
        <f>IFERROR(__xludf.DUMMYFUNCTION("""COMPUTED_VALUE"""),"Афанасьева Карина")</f>
        <v>Афанасьева Карина</v>
      </c>
      <c r="B64" s="36">
        <f>IFERROR(__xludf.DUMMYFUNCTION("""COMPUTED_VALUE"""),17.0)</f>
        <v>17</v>
      </c>
      <c r="C64" s="35">
        <f>IFERROR(__xludf.DUMMYFUNCTION("""COMPUTED_VALUE"""),17.0)</f>
        <v>17</v>
      </c>
      <c r="D64" s="35"/>
      <c r="E64" s="35"/>
      <c r="F64" s="34">
        <f>IFERROR(__xludf.DUMMYFUNCTION("""COMPUTED_VALUE"""),5.0)</f>
        <v>5</v>
      </c>
      <c r="G64" s="35">
        <f>IFERROR(__xludf.DUMMYFUNCTION("""COMPUTED_VALUE"""),10.0)</f>
        <v>10</v>
      </c>
      <c r="H64" s="36">
        <f>IFERROR(__xludf.DUMMYFUNCTION("""COMPUTED_VALUE"""),2.0)</f>
        <v>2</v>
      </c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43"/>
      <c r="T64" s="43"/>
      <c r="U64" s="43"/>
      <c r="V64" s="43"/>
    </row>
    <row r="65">
      <c r="A65" s="43" t="str">
        <f>IFERROR(__xludf.DUMMYFUNCTION("""COMPUTED_VALUE"""),"Кольцова Елена")</f>
        <v>Кольцова Елена</v>
      </c>
      <c r="B65" s="36">
        <f>IFERROR(__xludf.DUMMYFUNCTION("""COMPUTED_VALUE"""),17.0)</f>
        <v>17</v>
      </c>
      <c r="C65" s="35">
        <f>IFERROR(__xludf.DUMMYFUNCTION("""COMPUTED_VALUE"""),17.0)</f>
        <v>17</v>
      </c>
      <c r="D65" s="35"/>
      <c r="E65" s="35"/>
      <c r="F65" s="34">
        <f>IFERROR(__xludf.DUMMYFUNCTION("""COMPUTED_VALUE"""),5.0)</f>
        <v>5</v>
      </c>
      <c r="G65" s="35">
        <f>IFERROR(__xludf.DUMMYFUNCTION("""COMPUTED_VALUE"""),10.0)</f>
        <v>10</v>
      </c>
      <c r="H65" s="36">
        <f>IFERROR(__xludf.DUMMYFUNCTION("""COMPUTED_VALUE"""),2.0)</f>
        <v>2</v>
      </c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43"/>
      <c r="T65" s="43"/>
      <c r="U65" s="43"/>
      <c r="V65" s="43"/>
    </row>
    <row r="66">
      <c r="A66" s="43" t="str">
        <f>IFERROR(__xludf.DUMMYFUNCTION("""COMPUTED_VALUE"""),"Рогозин Матвей")</f>
        <v>Рогозин Матвей</v>
      </c>
      <c r="B66" s="36">
        <f>IFERROR(__xludf.DUMMYFUNCTION("""COMPUTED_VALUE"""),15.0)</f>
        <v>15</v>
      </c>
      <c r="C66" s="35">
        <f>IFERROR(__xludf.DUMMYFUNCTION("""COMPUTED_VALUE"""),15.0)</f>
        <v>15</v>
      </c>
      <c r="D66" s="35"/>
      <c r="E66" s="35"/>
      <c r="F66" s="34">
        <f>IFERROR(__xludf.DUMMYFUNCTION("""COMPUTED_VALUE"""),5.0)</f>
        <v>5</v>
      </c>
      <c r="G66" s="35">
        <f>IFERROR(__xludf.DUMMYFUNCTION("""COMPUTED_VALUE"""),10.0)</f>
        <v>10</v>
      </c>
      <c r="H66" s="36">
        <f>IFERROR(__xludf.DUMMYFUNCTION("""COMPUTED_VALUE"""),0.0)</f>
        <v>0</v>
      </c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43"/>
      <c r="T66" s="43"/>
      <c r="U66" s="43"/>
      <c r="V66" s="43"/>
    </row>
    <row r="67">
      <c r="A67" s="43" t="str">
        <f>IFERROR(__xludf.DUMMYFUNCTION("""COMPUTED_VALUE"""),"Шакирова Дарья")</f>
        <v>Шакирова Дарья</v>
      </c>
      <c r="B67" s="36">
        <f>IFERROR(__xludf.DUMMYFUNCTION("""COMPUTED_VALUE"""),7.0)</f>
        <v>7</v>
      </c>
      <c r="C67" s="35">
        <f>IFERROR(__xludf.DUMMYFUNCTION("""COMPUTED_VALUE"""),7.0)</f>
        <v>7</v>
      </c>
      <c r="D67" s="35"/>
      <c r="E67" s="35"/>
      <c r="F67" s="34">
        <f>IFERROR(__xludf.DUMMYFUNCTION("""COMPUTED_VALUE"""),5.0)</f>
        <v>5</v>
      </c>
      <c r="G67" s="35">
        <f>IFERROR(__xludf.DUMMYFUNCTION("""COMPUTED_VALUE"""),0.0)</f>
        <v>0</v>
      </c>
      <c r="H67" s="36">
        <f>IFERROR(__xludf.DUMMYFUNCTION("""COMPUTED_VALUE"""),2.0)</f>
        <v>2</v>
      </c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43"/>
      <c r="T67" s="43"/>
      <c r="U67" s="43"/>
      <c r="V67" s="43"/>
    </row>
    <row r="68">
      <c r="A68" s="43" t="str">
        <f>IFERROR(__xludf.DUMMYFUNCTION("""COMPUTED_VALUE"""),"Варламова Мария")</f>
        <v>Варламова Мария</v>
      </c>
      <c r="B68" s="36">
        <f>IFERROR(__xludf.DUMMYFUNCTION("""COMPUTED_VALUE"""),5.0)</f>
        <v>5</v>
      </c>
      <c r="C68" s="35">
        <f>IFERROR(__xludf.DUMMYFUNCTION("""COMPUTED_VALUE"""),5.0)</f>
        <v>5</v>
      </c>
      <c r="D68" s="35"/>
      <c r="E68" s="35"/>
      <c r="F68" s="34">
        <f>IFERROR(__xludf.DUMMYFUNCTION("""COMPUTED_VALUE"""),5.0)</f>
        <v>5</v>
      </c>
      <c r="G68" s="35">
        <f>IFERROR(__xludf.DUMMYFUNCTION("""COMPUTED_VALUE"""),0.0)</f>
        <v>0</v>
      </c>
      <c r="H68" s="36">
        <f>IFERROR(__xludf.DUMMYFUNCTION("""COMPUTED_VALUE"""),0.0)</f>
        <v>0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43"/>
      <c r="T68" s="43"/>
      <c r="U68" s="43"/>
      <c r="V68" s="43"/>
    </row>
    <row r="69">
      <c r="A69" s="43" t="str">
        <f>IFERROR(__xludf.DUMMYFUNCTION("""COMPUTED_VALUE"""),"Венедиктова Наталья")</f>
        <v>Венедиктова Наталья</v>
      </c>
      <c r="B69" s="36">
        <f>IFERROR(__xludf.DUMMYFUNCTION("""COMPUTED_VALUE"""),5.0)</f>
        <v>5</v>
      </c>
      <c r="C69" s="35">
        <f>IFERROR(__xludf.DUMMYFUNCTION("""COMPUTED_VALUE"""),5.0)</f>
        <v>5</v>
      </c>
      <c r="D69" s="35"/>
      <c r="E69" s="35"/>
      <c r="F69" s="34">
        <f>IFERROR(__xludf.DUMMYFUNCTION("""COMPUTED_VALUE"""),5.0)</f>
        <v>5</v>
      </c>
      <c r="G69" s="35">
        <f>IFERROR(__xludf.DUMMYFUNCTION("""COMPUTED_VALUE"""),0.0)</f>
        <v>0</v>
      </c>
      <c r="H69" s="36">
        <f>IFERROR(__xludf.DUMMYFUNCTION("""COMPUTED_VALUE"""),0.0)</f>
        <v>0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43"/>
      <c r="T69" s="43"/>
      <c r="U69" s="43"/>
      <c r="V69" s="43"/>
    </row>
    <row r="70">
      <c r="A70" s="43" t="str">
        <f>IFERROR(__xludf.DUMMYFUNCTION("""COMPUTED_VALUE"""),"Близнюк Евгений")</f>
        <v>Близнюк Евгений</v>
      </c>
      <c r="B70" s="36">
        <f>IFERROR(__xludf.DUMMYFUNCTION("""COMPUTED_VALUE"""),0.0)</f>
        <v>0</v>
      </c>
      <c r="C70" s="35">
        <f>IFERROR(__xludf.DUMMYFUNCTION("""COMPUTED_VALUE"""),0.0)</f>
        <v>0</v>
      </c>
      <c r="D70" s="35"/>
      <c r="E70" s="35"/>
      <c r="F70" s="34">
        <f>IFERROR(__xludf.DUMMYFUNCTION("""COMPUTED_VALUE"""),0.0)</f>
        <v>0</v>
      </c>
      <c r="G70" s="35">
        <f>IFERROR(__xludf.DUMMYFUNCTION("""COMPUTED_VALUE"""),0.0)</f>
        <v>0</v>
      </c>
      <c r="H70" s="36">
        <f>IFERROR(__xludf.DUMMYFUNCTION("""COMPUTED_VALUE"""),0.0)</f>
        <v>0</v>
      </c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43"/>
      <c r="T70" s="43"/>
      <c r="U70" s="43"/>
      <c r="V70" s="43"/>
    </row>
    <row r="71">
      <c r="A71" s="43" t="str">
        <f>IFERROR(__xludf.DUMMYFUNCTION("""COMPUTED_VALUE"""),"Демина Олеся")</f>
        <v>Демина Олеся</v>
      </c>
      <c r="B71" s="36">
        <f>IFERROR(__xludf.DUMMYFUNCTION("""COMPUTED_VALUE"""),0.0)</f>
        <v>0</v>
      </c>
      <c r="C71" s="35">
        <f>IFERROR(__xludf.DUMMYFUNCTION("""COMPUTED_VALUE"""),0.0)</f>
        <v>0</v>
      </c>
      <c r="D71" s="35"/>
      <c r="E71" s="35"/>
      <c r="F71" s="34">
        <f>IFERROR(__xludf.DUMMYFUNCTION("""COMPUTED_VALUE"""),0.0)</f>
        <v>0</v>
      </c>
      <c r="G71" s="35">
        <f>IFERROR(__xludf.DUMMYFUNCTION("""COMPUTED_VALUE"""),0.0)</f>
        <v>0</v>
      </c>
      <c r="H71" s="36">
        <f>IFERROR(__xludf.DUMMYFUNCTION("""COMPUTED_VALUE"""),0.0)</f>
        <v>0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43"/>
      <c r="T71" s="43"/>
      <c r="U71" s="43"/>
      <c r="V71" s="43"/>
    </row>
    <row r="72">
      <c r="A72" s="43" t="str">
        <f>IFERROR(__xludf.DUMMYFUNCTION("""COMPUTED_VALUE"""),"Авидисьян Наталья")</f>
        <v>Авидисьян Наталья</v>
      </c>
      <c r="B72" s="36">
        <f>IFERROR(__xludf.DUMMYFUNCTION("""COMPUTED_VALUE"""),0.0)</f>
        <v>0</v>
      </c>
      <c r="C72" s="35">
        <f>IFERROR(__xludf.DUMMYFUNCTION("""COMPUTED_VALUE"""),0.0)</f>
        <v>0</v>
      </c>
      <c r="D72" s="35"/>
      <c r="E72" s="35"/>
      <c r="F72" s="34">
        <f>IFERROR(__xludf.DUMMYFUNCTION("""COMPUTED_VALUE"""),0.0)</f>
        <v>0</v>
      </c>
      <c r="G72" s="35">
        <f>IFERROR(__xludf.DUMMYFUNCTION("""COMPUTED_VALUE"""),0.0)</f>
        <v>0</v>
      </c>
      <c r="H72" s="36">
        <f>IFERROR(__xludf.DUMMYFUNCTION("""COMPUTED_VALUE"""),0.0)</f>
        <v>0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43"/>
      <c r="T72" s="43"/>
      <c r="U72" s="43"/>
      <c r="V72" s="43"/>
    </row>
    <row r="73">
      <c r="A73" s="43" t="str">
        <f>IFERROR(__xludf.DUMMYFUNCTION("""COMPUTED_VALUE"""),"Власюк Виктория")</f>
        <v>Власюк Виктория</v>
      </c>
      <c r="B73" s="36">
        <f>IFERROR(__xludf.DUMMYFUNCTION("""COMPUTED_VALUE"""),0.0)</f>
        <v>0</v>
      </c>
      <c r="C73" s="35">
        <f>IFERROR(__xludf.DUMMYFUNCTION("""COMPUTED_VALUE"""),0.0)</f>
        <v>0</v>
      </c>
      <c r="D73" s="35"/>
      <c r="E73" s="35"/>
      <c r="F73" s="34">
        <f>IFERROR(__xludf.DUMMYFUNCTION("""COMPUTED_VALUE"""),0.0)</f>
        <v>0</v>
      </c>
      <c r="G73" s="35">
        <f>IFERROR(__xludf.DUMMYFUNCTION("""COMPUTED_VALUE"""),0.0)</f>
        <v>0</v>
      </c>
      <c r="H73" s="36">
        <f>IFERROR(__xludf.DUMMYFUNCTION("""COMPUTED_VALUE"""),0.0)</f>
        <v>0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43"/>
      <c r="T73" s="43"/>
      <c r="U73" s="43"/>
      <c r="V73" s="43"/>
    </row>
    <row r="74">
      <c r="A74" s="43" t="str">
        <f>IFERROR(__xludf.DUMMYFUNCTION("""COMPUTED_VALUE"""),"Загороднев Даниил")</f>
        <v>Загороднев Даниил</v>
      </c>
      <c r="B74" s="36">
        <f>IFERROR(__xludf.DUMMYFUNCTION("""COMPUTED_VALUE"""),5.0)</f>
        <v>5</v>
      </c>
      <c r="C74" s="35">
        <f>IFERROR(__xludf.DUMMYFUNCTION("""COMPUTED_VALUE"""),5.0)</f>
        <v>5</v>
      </c>
      <c r="D74" s="35"/>
      <c r="E74" s="35"/>
      <c r="F74" s="34">
        <f>IFERROR(__xludf.DUMMYFUNCTION("""COMPUTED_VALUE"""),5.0)</f>
        <v>5</v>
      </c>
      <c r="G74" s="35">
        <f>IFERROR(__xludf.DUMMYFUNCTION("""COMPUTED_VALUE"""),0.0)</f>
        <v>0</v>
      </c>
      <c r="H74" s="36">
        <f>IFERROR(__xludf.DUMMYFUNCTION("""COMPUTED_VALUE"""),0.0)</f>
        <v>0</v>
      </c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43"/>
      <c r="T74" s="43"/>
      <c r="U74" s="43"/>
      <c r="V74" s="43"/>
    </row>
    <row r="75">
      <c r="A75" s="43" t="str">
        <f>IFERROR(__xludf.DUMMYFUNCTION("""COMPUTED_VALUE"""),"Вершинина Елена")</f>
        <v>Вершинина Елена</v>
      </c>
      <c r="B75" s="36">
        <f>IFERROR(__xludf.DUMMYFUNCTION("""COMPUTED_VALUE"""),10.0)</f>
        <v>10</v>
      </c>
      <c r="C75" s="35">
        <f>IFERROR(__xludf.DUMMYFUNCTION("""COMPUTED_VALUE"""),10.0)</f>
        <v>10</v>
      </c>
      <c r="D75" s="35"/>
      <c r="E75" s="35"/>
      <c r="F75" s="34">
        <f>IFERROR(__xludf.DUMMYFUNCTION("""COMPUTED_VALUE"""),0.0)</f>
        <v>0</v>
      </c>
      <c r="G75" s="35">
        <f>IFERROR(__xludf.DUMMYFUNCTION("""COMPUTED_VALUE"""),10.0)</f>
        <v>10</v>
      </c>
      <c r="H75" s="36">
        <f>IFERROR(__xludf.DUMMYFUNCTION("""COMPUTED_VALUE"""),0.0)</f>
        <v>0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43"/>
      <c r="T75" s="43"/>
      <c r="U75" s="43"/>
      <c r="V75" s="43"/>
    </row>
    <row r="76">
      <c r="A76" s="43" t="str">
        <f>IFERROR(__xludf.DUMMYFUNCTION("""COMPUTED_VALUE"""),"Кузнецова Анастасия")</f>
        <v>Кузнецова Анастасия</v>
      </c>
      <c r="B76" s="36">
        <f>IFERROR(__xludf.DUMMYFUNCTION("""COMPUTED_VALUE"""),17.0)</f>
        <v>17</v>
      </c>
      <c r="C76" s="35">
        <f>IFERROR(__xludf.DUMMYFUNCTION("""COMPUTED_VALUE"""),17.0)</f>
        <v>17</v>
      </c>
      <c r="D76" s="35"/>
      <c r="E76" s="35"/>
      <c r="F76" s="34">
        <f>IFERROR(__xludf.DUMMYFUNCTION("""COMPUTED_VALUE"""),5.0)</f>
        <v>5</v>
      </c>
      <c r="G76" s="35">
        <f>IFERROR(__xludf.DUMMYFUNCTION("""COMPUTED_VALUE"""),10.0)</f>
        <v>10</v>
      </c>
      <c r="H76" s="36">
        <f>IFERROR(__xludf.DUMMYFUNCTION("""COMPUTED_VALUE"""),2.0)</f>
        <v>2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43"/>
      <c r="T76" s="43"/>
      <c r="U76" s="43"/>
      <c r="V76" s="43"/>
    </row>
    <row r="77">
      <c r="A77" s="43" t="str">
        <f>IFERROR(__xludf.DUMMYFUNCTION("""COMPUTED_VALUE"""),"Саламатина Светлана")</f>
        <v>Саламатина Светлана</v>
      </c>
      <c r="B77" s="36">
        <f>IFERROR(__xludf.DUMMYFUNCTION("""COMPUTED_VALUE"""),0.0)</f>
        <v>0</v>
      </c>
      <c r="C77" s="35">
        <f>IFERROR(__xludf.DUMMYFUNCTION("""COMPUTED_VALUE"""),0.0)</f>
        <v>0</v>
      </c>
      <c r="D77" s="35"/>
      <c r="E77" s="35"/>
      <c r="F77" s="34">
        <f>IFERROR(__xludf.DUMMYFUNCTION("""COMPUTED_VALUE"""),0.0)</f>
        <v>0</v>
      </c>
      <c r="G77" s="35">
        <f>IFERROR(__xludf.DUMMYFUNCTION("""COMPUTED_VALUE"""),0.0)</f>
        <v>0</v>
      </c>
      <c r="H77" s="36">
        <f>IFERROR(__xludf.DUMMYFUNCTION("""COMPUTED_VALUE"""),0.0)</f>
        <v>0</v>
      </c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43"/>
      <c r="T77" s="43"/>
      <c r="U77" s="43"/>
      <c r="V77" s="43"/>
    </row>
    <row r="78">
      <c r="A78" s="43" t="str">
        <f>IFERROR(__xludf.DUMMYFUNCTION("""COMPUTED_VALUE"""),"Четвериков Алексей")</f>
        <v>Четвериков Алексей</v>
      </c>
      <c r="B78" s="36">
        <f>IFERROR(__xludf.DUMMYFUNCTION("""COMPUTED_VALUE"""),17.0)</f>
        <v>17</v>
      </c>
      <c r="C78" s="35">
        <f>IFERROR(__xludf.DUMMYFUNCTION("""COMPUTED_VALUE"""),17.0)</f>
        <v>17</v>
      </c>
      <c r="D78" s="35"/>
      <c r="E78" s="35"/>
      <c r="F78" s="34">
        <f>IFERROR(__xludf.DUMMYFUNCTION("""COMPUTED_VALUE"""),5.0)</f>
        <v>5</v>
      </c>
      <c r="G78" s="35">
        <f>IFERROR(__xludf.DUMMYFUNCTION("""COMPUTED_VALUE"""),10.0)</f>
        <v>10</v>
      </c>
      <c r="H78" s="36">
        <f>IFERROR(__xludf.DUMMYFUNCTION("""COMPUTED_VALUE"""),2.0)</f>
        <v>2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43"/>
      <c r="T78" s="43"/>
      <c r="U78" s="43"/>
      <c r="V78" s="43"/>
    </row>
    <row r="79">
      <c r="A79" s="43" t="str">
        <f>IFERROR(__xludf.DUMMYFUNCTION("""COMPUTED_VALUE"""),"Исаева Анна")</f>
        <v>Исаева Анна</v>
      </c>
      <c r="B79" s="36">
        <f>IFERROR(__xludf.DUMMYFUNCTION("""COMPUTED_VALUE"""),0.0)</f>
        <v>0</v>
      </c>
      <c r="C79" s="35">
        <f>IFERROR(__xludf.DUMMYFUNCTION("""COMPUTED_VALUE"""),0.0)</f>
        <v>0</v>
      </c>
      <c r="D79" s="35"/>
      <c r="E79" s="35"/>
      <c r="F79" s="34">
        <f>IFERROR(__xludf.DUMMYFUNCTION("""COMPUTED_VALUE"""),0.0)</f>
        <v>0</v>
      </c>
      <c r="G79" s="35">
        <f>IFERROR(__xludf.DUMMYFUNCTION("""COMPUTED_VALUE"""),0.0)</f>
        <v>0</v>
      </c>
      <c r="H79" s="36">
        <f>IFERROR(__xludf.DUMMYFUNCTION("""COMPUTED_VALUE"""),0.0)</f>
        <v>0</v>
      </c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43"/>
      <c r="T79" s="43"/>
      <c r="U79" s="43"/>
      <c r="V79" s="43"/>
    </row>
    <row r="80">
      <c r="A80" s="43" t="str">
        <f>IFERROR(__xludf.DUMMYFUNCTION("""COMPUTED_VALUE"""),"Ясиновенко Валерия")</f>
        <v>Ясиновенко Валерия</v>
      </c>
      <c r="B80" s="36">
        <f>IFERROR(__xludf.DUMMYFUNCTION("""COMPUTED_VALUE"""),0.0)</f>
        <v>0</v>
      </c>
      <c r="C80" s="35">
        <f>IFERROR(__xludf.DUMMYFUNCTION("""COMPUTED_VALUE"""),0.0)</f>
        <v>0</v>
      </c>
      <c r="D80" s="35"/>
      <c r="E80" s="35"/>
      <c r="F80" s="34">
        <f>IFERROR(__xludf.DUMMYFUNCTION("""COMPUTED_VALUE"""),0.0)</f>
        <v>0</v>
      </c>
      <c r="G80" s="35">
        <f>IFERROR(__xludf.DUMMYFUNCTION("""COMPUTED_VALUE"""),0.0)</f>
        <v>0</v>
      </c>
      <c r="H80" s="36">
        <f>IFERROR(__xludf.DUMMYFUNCTION("""COMPUTED_VALUE"""),0.0)</f>
        <v>0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43"/>
      <c r="T80" s="43"/>
      <c r="U80" s="43"/>
      <c r="V80" s="43"/>
    </row>
    <row r="81">
      <c r="A81" s="43" t="str">
        <f>IFERROR(__xludf.DUMMYFUNCTION("""COMPUTED_VALUE"""),"Деманова Оксана")</f>
        <v>Деманова Оксана</v>
      </c>
      <c r="B81" s="36">
        <f>IFERROR(__xludf.DUMMYFUNCTION("""COMPUTED_VALUE"""),0.0)</f>
        <v>0</v>
      </c>
      <c r="C81" s="35">
        <f>IFERROR(__xludf.DUMMYFUNCTION("""COMPUTED_VALUE"""),0.0)</f>
        <v>0</v>
      </c>
      <c r="D81" s="35"/>
      <c r="E81" s="35"/>
      <c r="F81" s="34">
        <f>IFERROR(__xludf.DUMMYFUNCTION("""COMPUTED_VALUE"""),0.0)</f>
        <v>0</v>
      </c>
      <c r="G81" s="35">
        <f>IFERROR(__xludf.DUMMYFUNCTION("""COMPUTED_VALUE"""),0.0)</f>
        <v>0</v>
      </c>
      <c r="H81" s="36">
        <f>IFERROR(__xludf.DUMMYFUNCTION("""COMPUTED_VALUE"""),0.0)</f>
        <v>0</v>
      </c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43"/>
      <c r="T81" s="43"/>
      <c r="U81" s="43"/>
      <c r="V81" s="43"/>
    </row>
    <row r="82">
      <c r="A82" s="43" t="str">
        <f>IFERROR(__xludf.DUMMYFUNCTION("""COMPUTED_VALUE"""),"Дуболазова Татьяна")</f>
        <v>Дуболазова Татьяна</v>
      </c>
      <c r="B82" s="36">
        <f>IFERROR(__xludf.DUMMYFUNCTION("""COMPUTED_VALUE"""),0.0)</f>
        <v>0</v>
      </c>
      <c r="C82" s="35">
        <f>IFERROR(__xludf.DUMMYFUNCTION("""COMPUTED_VALUE"""),0.0)</f>
        <v>0</v>
      </c>
      <c r="D82" s="35"/>
      <c r="E82" s="35"/>
      <c r="F82" s="34">
        <f>IFERROR(__xludf.DUMMYFUNCTION("""COMPUTED_VALUE"""),0.0)</f>
        <v>0</v>
      </c>
      <c r="G82" s="35">
        <f>IFERROR(__xludf.DUMMYFUNCTION("""COMPUTED_VALUE"""),0.0)</f>
        <v>0</v>
      </c>
      <c r="H82" s="36">
        <f>IFERROR(__xludf.DUMMYFUNCTION("""COMPUTED_VALUE"""),0.0)</f>
        <v>0</v>
      </c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43"/>
      <c r="T82" s="43"/>
      <c r="U82" s="43"/>
      <c r="V82" s="43"/>
    </row>
    <row r="83">
      <c r="A83" s="43" t="str">
        <f>IFERROR(__xludf.DUMMYFUNCTION("""COMPUTED_VALUE"""),"Соловьева Ольга")</f>
        <v>Соловьева Ольга</v>
      </c>
      <c r="B83" s="36">
        <f>IFERROR(__xludf.DUMMYFUNCTION("""COMPUTED_VALUE"""),7.0)</f>
        <v>7</v>
      </c>
      <c r="C83" s="35">
        <f>IFERROR(__xludf.DUMMYFUNCTION("""COMPUTED_VALUE"""),7.0)</f>
        <v>7</v>
      </c>
      <c r="D83" s="35"/>
      <c r="E83" s="35"/>
      <c r="F83" s="34">
        <f>IFERROR(__xludf.DUMMYFUNCTION("""COMPUTED_VALUE"""),5.0)</f>
        <v>5</v>
      </c>
      <c r="G83" s="35">
        <f>IFERROR(__xludf.DUMMYFUNCTION("""COMPUTED_VALUE"""),0.0)</f>
        <v>0</v>
      </c>
      <c r="H83" s="36">
        <f>IFERROR(__xludf.DUMMYFUNCTION("""COMPUTED_VALUE"""),2.0)</f>
        <v>2</v>
      </c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43"/>
      <c r="T83" s="43"/>
      <c r="U83" s="43"/>
      <c r="V83" s="43"/>
    </row>
    <row r="84">
      <c r="A84" s="43" t="str">
        <f>IFERROR(__xludf.DUMMYFUNCTION("""COMPUTED_VALUE"""),"Мишинев Андрей")</f>
        <v>Мишинев Андрей</v>
      </c>
      <c r="B84" s="36">
        <f>IFERROR(__xludf.DUMMYFUNCTION("""COMPUTED_VALUE"""),5.0)</f>
        <v>5</v>
      </c>
      <c r="C84" s="35">
        <f>IFERROR(__xludf.DUMMYFUNCTION("""COMPUTED_VALUE"""),5.0)</f>
        <v>5</v>
      </c>
      <c r="D84" s="35"/>
      <c r="E84" s="35"/>
      <c r="F84" s="34">
        <f>IFERROR(__xludf.DUMMYFUNCTION("""COMPUTED_VALUE"""),5.0)</f>
        <v>5</v>
      </c>
      <c r="G84" s="35">
        <f>IFERROR(__xludf.DUMMYFUNCTION("""COMPUTED_VALUE"""),0.0)</f>
        <v>0</v>
      </c>
      <c r="H84" s="36">
        <f>IFERROR(__xludf.DUMMYFUNCTION("""COMPUTED_VALUE"""),0.0)</f>
        <v>0</v>
      </c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43"/>
      <c r="T84" s="43"/>
      <c r="U84" s="43"/>
      <c r="V84" s="43"/>
    </row>
    <row r="85">
      <c r="A85" s="43" t="str">
        <f>IFERROR(__xludf.DUMMYFUNCTION("""COMPUTED_VALUE"""),"Елисеев Антон")</f>
        <v>Елисеев Антон</v>
      </c>
      <c r="B85" s="36">
        <f>IFERROR(__xludf.DUMMYFUNCTION("""COMPUTED_VALUE"""),7.0)</f>
        <v>7</v>
      </c>
      <c r="C85" s="35">
        <f>IFERROR(__xludf.DUMMYFUNCTION("""COMPUTED_VALUE"""),7.0)</f>
        <v>7</v>
      </c>
      <c r="D85" s="35"/>
      <c r="E85" s="35"/>
      <c r="F85" s="34">
        <f>IFERROR(__xludf.DUMMYFUNCTION("""COMPUTED_VALUE"""),5.0)</f>
        <v>5</v>
      </c>
      <c r="G85" s="35">
        <f>IFERROR(__xludf.DUMMYFUNCTION("""COMPUTED_VALUE"""),0.0)</f>
        <v>0</v>
      </c>
      <c r="H85" s="36">
        <f>IFERROR(__xludf.DUMMYFUNCTION("""COMPUTED_VALUE"""),2.0)</f>
        <v>2</v>
      </c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43"/>
      <c r="T85" s="43"/>
      <c r="U85" s="43"/>
      <c r="V85" s="43"/>
    </row>
    <row r="86">
      <c r="A86" s="43" t="str">
        <f>IFERROR(__xludf.DUMMYFUNCTION("""COMPUTED_VALUE"""),"Дорохина Александра")</f>
        <v>Дорохина Александра</v>
      </c>
      <c r="B86" s="36">
        <f>IFERROR(__xludf.DUMMYFUNCTION("""COMPUTED_VALUE"""),0.0)</f>
        <v>0</v>
      </c>
      <c r="C86" s="35">
        <f>IFERROR(__xludf.DUMMYFUNCTION("""COMPUTED_VALUE"""),0.0)</f>
        <v>0</v>
      </c>
      <c r="D86" s="35"/>
      <c r="E86" s="35"/>
      <c r="F86" s="34">
        <f>IFERROR(__xludf.DUMMYFUNCTION("""COMPUTED_VALUE"""),0.0)</f>
        <v>0</v>
      </c>
      <c r="G86" s="35">
        <f>IFERROR(__xludf.DUMMYFUNCTION("""COMPUTED_VALUE"""),0.0)</f>
        <v>0</v>
      </c>
      <c r="H86" s="36">
        <f>IFERROR(__xludf.DUMMYFUNCTION("""COMPUTED_VALUE"""),0.0)</f>
        <v>0</v>
      </c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43"/>
      <c r="T86" s="43"/>
      <c r="U86" s="43"/>
      <c r="V86" s="43"/>
    </row>
    <row r="87">
      <c r="A87" s="43" t="str">
        <f>IFERROR(__xludf.DUMMYFUNCTION("""COMPUTED_VALUE"""),"Маракуца Татьяна")</f>
        <v>Маракуца Татьяна</v>
      </c>
      <c r="B87" s="36">
        <f>IFERROR(__xludf.DUMMYFUNCTION("""COMPUTED_VALUE"""),5.0)</f>
        <v>5</v>
      </c>
      <c r="C87" s="35">
        <f>IFERROR(__xludf.DUMMYFUNCTION("""COMPUTED_VALUE"""),5.0)</f>
        <v>5</v>
      </c>
      <c r="D87" s="35"/>
      <c r="E87" s="35"/>
      <c r="F87" s="34">
        <f>IFERROR(__xludf.DUMMYFUNCTION("""COMPUTED_VALUE"""),5.0)</f>
        <v>5</v>
      </c>
      <c r="G87" s="35">
        <f>IFERROR(__xludf.DUMMYFUNCTION("""COMPUTED_VALUE"""),0.0)</f>
        <v>0</v>
      </c>
      <c r="H87" s="36">
        <f>IFERROR(__xludf.DUMMYFUNCTION("""COMPUTED_VALUE"""),0.0)</f>
        <v>0</v>
      </c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43"/>
      <c r="T87" s="43"/>
      <c r="U87" s="43"/>
      <c r="V87" s="43"/>
    </row>
    <row r="88">
      <c r="A88" s="43" t="str">
        <f>IFERROR(__xludf.DUMMYFUNCTION("""COMPUTED_VALUE"""),"Абдрахманова Алсу")</f>
        <v>Абдрахманова Алсу</v>
      </c>
      <c r="B88" s="36">
        <f>IFERROR(__xludf.DUMMYFUNCTION("""COMPUTED_VALUE"""),0.0)</f>
        <v>0</v>
      </c>
      <c r="C88" s="35">
        <f>IFERROR(__xludf.DUMMYFUNCTION("""COMPUTED_VALUE"""),0.0)</f>
        <v>0</v>
      </c>
      <c r="D88" s="35"/>
      <c r="E88" s="35"/>
      <c r="F88" s="34">
        <f>IFERROR(__xludf.DUMMYFUNCTION("""COMPUTED_VALUE"""),0.0)</f>
        <v>0</v>
      </c>
      <c r="G88" s="35">
        <f>IFERROR(__xludf.DUMMYFUNCTION("""COMPUTED_VALUE"""),0.0)</f>
        <v>0</v>
      </c>
      <c r="H88" s="36">
        <f>IFERROR(__xludf.DUMMYFUNCTION("""COMPUTED_VALUE"""),0.0)</f>
        <v>0</v>
      </c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43"/>
      <c r="T88" s="43"/>
      <c r="U88" s="43"/>
      <c r="V88" s="43"/>
    </row>
    <row r="89">
      <c r="A89" s="43" t="str">
        <f>IFERROR(__xludf.DUMMYFUNCTION("""COMPUTED_VALUE"""),"Зубко Екатерина")</f>
        <v>Зубко Екатерина</v>
      </c>
      <c r="B89" s="36">
        <f>IFERROR(__xludf.DUMMYFUNCTION("""COMPUTED_VALUE"""),15.0)</f>
        <v>15</v>
      </c>
      <c r="C89" s="35">
        <f>IFERROR(__xludf.DUMMYFUNCTION("""COMPUTED_VALUE"""),15.0)</f>
        <v>15</v>
      </c>
      <c r="D89" s="35"/>
      <c r="E89" s="35"/>
      <c r="F89" s="34">
        <f>IFERROR(__xludf.DUMMYFUNCTION("""COMPUTED_VALUE"""),5.0)</f>
        <v>5</v>
      </c>
      <c r="G89" s="35">
        <f>IFERROR(__xludf.DUMMYFUNCTION("""COMPUTED_VALUE"""),10.0)</f>
        <v>10</v>
      </c>
      <c r="H89" s="36">
        <f>IFERROR(__xludf.DUMMYFUNCTION("""COMPUTED_VALUE"""),0.0)</f>
        <v>0</v>
      </c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43"/>
      <c r="T89" s="43"/>
      <c r="U89" s="43"/>
      <c r="V89" s="43"/>
    </row>
    <row r="90">
      <c r="A90" s="43" t="str">
        <f>IFERROR(__xludf.DUMMYFUNCTION("""COMPUTED_VALUE"""),"Родионова Ксения")</f>
        <v>Родионова Ксения</v>
      </c>
      <c r="B90" s="36">
        <f>IFERROR(__xludf.DUMMYFUNCTION("""COMPUTED_VALUE"""),5.0)</f>
        <v>5</v>
      </c>
      <c r="C90" s="35">
        <f>IFERROR(__xludf.DUMMYFUNCTION("""COMPUTED_VALUE"""),5.0)</f>
        <v>5</v>
      </c>
      <c r="D90" s="35"/>
      <c r="E90" s="35"/>
      <c r="F90" s="34">
        <f>IFERROR(__xludf.DUMMYFUNCTION("""COMPUTED_VALUE"""),5.0)</f>
        <v>5</v>
      </c>
      <c r="G90" s="35">
        <f>IFERROR(__xludf.DUMMYFUNCTION("""COMPUTED_VALUE"""),0.0)</f>
        <v>0</v>
      </c>
      <c r="H90" s="36">
        <f>IFERROR(__xludf.DUMMYFUNCTION("""COMPUTED_VALUE"""),0.0)</f>
        <v>0</v>
      </c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43"/>
      <c r="T90" s="43"/>
      <c r="U90" s="43"/>
      <c r="V90" s="43"/>
    </row>
    <row r="91">
      <c r="A91" s="43" t="str">
        <f>IFERROR(__xludf.DUMMYFUNCTION("""COMPUTED_VALUE"""),"Данилина Оксана")</f>
        <v>Данилина Оксана</v>
      </c>
      <c r="B91" s="36">
        <f>IFERROR(__xludf.DUMMYFUNCTION("""COMPUTED_VALUE"""),5.0)</f>
        <v>5</v>
      </c>
      <c r="C91" s="35">
        <f>IFERROR(__xludf.DUMMYFUNCTION("""COMPUTED_VALUE"""),5.0)</f>
        <v>5</v>
      </c>
      <c r="D91" s="35"/>
      <c r="E91" s="35"/>
      <c r="F91" s="34">
        <f>IFERROR(__xludf.DUMMYFUNCTION("""COMPUTED_VALUE"""),5.0)</f>
        <v>5</v>
      </c>
      <c r="G91" s="35">
        <f>IFERROR(__xludf.DUMMYFUNCTION("""COMPUTED_VALUE"""),0.0)</f>
        <v>0</v>
      </c>
      <c r="H91" s="36">
        <f>IFERROR(__xludf.DUMMYFUNCTION("""COMPUTED_VALUE"""),0.0)</f>
        <v>0</v>
      </c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43"/>
      <c r="T91" s="43"/>
      <c r="U91" s="43"/>
      <c r="V91" s="43"/>
    </row>
    <row r="92">
      <c r="A92" s="43" t="str">
        <f>IFERROR(__xludf.DUMMYFUNCTION("""COMPUTED_VALUE"""),"Кузькин Владислав")</f>
        <v>Кузькин Владислав</v>
      </c>
      <c r="B92" s="36">
        <f>IFERROR(__xludf.DUMMYFUNCTION("""COMPUTED_VALUE"""),0.0)</f>
        <v>0</v>
      </c>
      <c r="C92" s="35">
        <f>IFERROR(__xludf.DUMMYFUNCTION("""COMPUTED_VALUE"""),0.0)</f>
        <v>0</v>
      </c>
      <c r="D92" s="35"/>
      <c r="E92" s="35"/>
      <c r="F92" s="34">
        <f>IFERROR(__xludf.DUMMYFUNCTION("""COMPUTED_VALUE"""),0.0)</f>
        <v>0</v>
      </c>
      <c r="G92" s="35">
        <f>IFERROR(__xludf.DUMMYFUNCTION("""COMPUTED_VALUE"""),0.0)</f>
        <v>0</v>
      </c>
      <c r="H92" s="36">
        <f>IFERROR(__xludf.DUMMYFUNCTION("""COMPUTED_VALUE"""),0.0)</f>
        <v>0</v>
      </c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43"/>
      <c r="T92" s="43"/>
      <c r="U92" s="43"/>
      <c r="V92" s="43"/>
    </row>
    <row r="93">
      <c r="A93" s="43" t="str">
        <f>IFERROR(__xludf.DUMMYFUNCTION("""COMPUTED_VALUE"""),"Саушкин Александр")</f>
        <v>Саушкин Александр</v>
      </c>
      <c r="B93" s="36">
        <f>IFERROR(__xludf.DUMMYFUNCTION("""COMPUTED_VALUE"""),7.0)</f>
        <v>7</v>
      </c>
      <c r="C93" s="35">
        <f>IFERROR(__xludf.DUMMYFUNCTION("""COMPUTED_VALUE"""),7.0)</f>
        <v>7</v>
      </c>
      <c r="D93" s="35"/>
      <c r="E93" s="35"/>
      <c r="F93" s="34">
        <f>IFERROR(__xludf.DUMMYFUNCTION("""COMPUTED_VALUE"""),5.0)</f>
        <v>5</v>
      </c>
      <c r="G93" s="35">
        <f>IFERROR(__xludf.DUMMYFUNCTION("""COMPUTED_VALUE"""),0.0)</f>
        <v>0</v>
      </c>
      <c r="H93" s="36">
        <f>IFERROR(__xludf.DUMMYFUNCTION("""COMPUTED_VALUE"""),2.0)</f>
        <v>2</v>
      </c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43"/>
      <c r="T93" s="43"/>
      <c r="U93" s="43"/>
      <c r="V93" s="43"/>
    </row>
    <row r="94">
      <c r="A94" s="43" t="str">
        <f>IFERROR(__xludf.DUMMYFUNCTION("""COMPUTED_VALUE"""),"Униговская Мария")</f>
        <v>Униговская Мария</v>
      </c>
      <c r="B94" s="36">
        <f>IFERROR(__xludf.DUMMYFUNCTION("""COMPUTED_VALUE"""),0.0)</f>
        <v>0</v>
      </c>
      <c r="C94" s="35">
        <f>IFERROR(__xludf.DUMMYFUNCTION("""COMPUTED_VALUE"""),0.0)</f>
        <v>0</v>
      </c>
      <c r="D94" s="35"/>
      <c r="E94" s="35"/>
      <c r="F94" s="34">
        <f>IFERROR(__xludf.DUMMYFUNCTION("""COMPUTED_VALUE"""),0.0)</f>
        <v>0</v>
      </c>
      <c r="G94" s="35">
        <f>IFERROR(__xludf.DUMMYFUNCTION("""COMPUTED_VALUE"""),0.0)</f>
        <v>0</v>
      </c>
      <c r="H94" s="36">
        <f>IFERROR(__xludf.DUMMYFUNCTION("""COMPUTED_VALUE"""),0.0)</f>
        <v>0</v>
      </c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43"/>
      <c r="T94" s="43"/>
      <c r="U94" s="43"/>
      <c r="V94" s="43"/>
    </row>
    <row r="95">
      <c r="A95" s="43" t="str">
        <f>IFERROR(__xludf.DUMMYFUNCTION("""COMPUTED_VALUE"""),"Васильева Юлия")</f>
        <v>Васильева Юлия</v>
      </c>
      <c r="B95" s="36">
        <f>IFERROR(__xludf.DUMMYFUNCTION("""COMPUTED_VALUE"""),12.0)</f>
        <v>12</v>
      </c>
      <c r="C95" s="35">
        <f>IFERROR(__xludf.DUMMYFUNCTION("""COMPUTED_VALUE"""),12.0)</f>
        <v>12</v>
      </c>
      <c r="D95" s="35"/>
      <c r="E95" s="35"/>
      <c r="F95" s="34">
        <f>IFERROR(__xludf.DUMMYFUNCTION("""COMPUTED_VALUE"""),0.0)</f>
        <v>0</v>
      </c>
      <c r="G95" s="35">
        <f>IFERROR(__xludf.DUMMYFUNCTION("""COMPUTED_VALUE"""),10.0)</f>
        <v>10</v>
      </c>
      <c r="H95" s="36">
        <f>IFERROR(__xludf.DUMMYFUNCTION("""COMPUTED_VALUE"""),2.0)</f>
        <v>2</v>
      </c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43"/>
      <c r="T95" s="43"/>
      <c r="U95" s="43"/>
      <c r="V95" s="43"/>
    </row>
    <row r="96">
      <c r="A96" s="43" t="str">
        <f>IFERROR(__xludf.DUMMYFUNCTION("""COMPUTED_VALUE"""),"Яликова Юлия")</f>
        <v>Яликова Юлия</v>
      </c>
      <c r="B96" s="36">
        <f>IFERROR(__xludf.DUMMYFUNCTION("""COMPUTED_VALUE"""),2.0)</f>
        <v>2</v>
      </c>
      <c r="C96" s="35">
        <f>IFERROR(__xludf.DUMMYFUNCTION("""COMPUTED_VALUE"""),2.0)</f>
        <v>2</v>
      </c>
      <c r="D96" s="35"/>
      <c r="E96" s="35"/>
      <c r="F96" s="34">
        <f>IFERROR(__xludf.DUMMYFUNCTION("""COMPUTED_VALUE"""),0.0)</f>
        <v>0</v>
      </c>
      <c r="G96" s="35">
        <f>IFERROR(__xludf.DUMMYFUNCTION("""COMPUTED_VALUE"""),0.0)</f>
        <v>0</v>
      </c>
      <c r="H96" s="36">
        <f>IFERROR(__xludf.DUMMYFUNCTION("""COMPUTED_VALUE"""),2.0)</f>
        <v>2</v>
      </c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43"/>
      <c r="T96" s="43"/>
      <c r="U96" s="43"/>
      <c r="V96" s="43"/>
    </row>
    <row r="97">
      <c r="A97" s="43" t="str">
        <f>IFERROR(__xludf.DUMMYFUNCTION("""COMPUTED_VALUE"""),"Азаренко Ольга")</f>
        <v>Азаренко Ольга</v>
      </c>
      <c r="B97" s="36">
        <f>IFERROR(__xludf.DUMMYFUNCTION("""COMPUTED_VALUE"""),0.0)</f>
        <v>0</v>
      </c>
      <c r="C97" s="35">
        <f>IFERROR(__xludf.DUMMYFUNCTION("""COMPUTED_VALUE"""),0.0)</f>
        <v>0</v>
      </c>
      <c r="D97" s="35"/>
      <c r="E97" s="35"/>
      <c r="F97" s="34">
        <f>IFERROR(__xludf.DUMMYFUNCTION("""COMPUTED_VALUE"""),0.0)</f>
        <v>0</v>
      </c>
      <c r="G97" s="35">
        <f>IFERROR(__xludf.DUMMYFUNCTION("""COMPUTED_VALUE"""),0.0)</f>
        <v>0</v>
      </c>
      <c r="H97" s="36">
        <f>IFERROR(__xludf.DUMMYFUNCTION("""COMPUTED_VALUE"""),0.0)</f>
        <v>0</v>
      </c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43"/>
      <c r="T97" s="43"/>
      <c r="U97" s="43"/>
      <c r="V97" s="43"/>
    </row>
    <row r="98">
      <c r="A98" s="43" t="str">
        <f>IFERROR(__xludf.DUMMYFUNCTION("""COMPUTED_VALUE"""),"Сапоговская Евгения")</f>
        <v>Сапоговская Евгения</v>
      </c>
      <c r="B98" s="36">
        <f>IFERROR(__xludf.DUMMYFUNCTION("""COMPUTED_VALUE"""),0.0)</f>
        <v>0</v>
      </c>
      <c r="C98" s="35">
        <f>IFERROR(__xludf.DUMMYFUNCTION("""COMPUTED_VALUE"""),0.0)</f>
        <v>0</v>
      </c>
      <c r="D98" s="35"/>
      <c r="E98" s="35"/>
      <c r="F98" s="34">
        <f>IFERROR(__xludf.DUMMYFUNCTION("""COMPUTED_VALUE"""),0.0)</f>
        <v>0</v>
      </c>
      <c r="G98" s="35">
        <f>IFERROR(__xludf.DUMMYFUNCTION("""COMPUTED_VALUE"""),0.0)</f>
        <v>0</v>
      </c>
      <c r="H98" s="36">
        <f>IFERROR(__xludf.DUMMYFUNCTION("""COMPUTED_VALUE"""),0.0)</f>
        <v>0</v>
      </c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43"/>
      <c r="T98" s="43"/>
      <c r="U98" s="43"/>
      <c r="V98" s="43"/>
    </row>
    <row r="99">
      <c r="A99" s="43" t="str">
        <f>IFERROR(__xludf.DUMMYFUNCTION("""COMPUTED_VALUE"""),"Горбаченко Мария")</f>
        <v>Горбаченко Мария</v>
      </c>
      <c r="B99" s="36">
        <f>IFERROR(__xludf.DUMMYFUNCTION("""COMPUTED_VALUE"""),0.0)</f>
        <v>0</v>
      </c>
      <c r="C99" s="35">
        <f>IFERROR(__xludf.DUMMYFUNCTION("""COMPUTED_VALUE"""),0.0)</f>
        <v>0</v>
      </c>
      <c r="D99" s="35"/>
      <c r="E99" s="35"/>
      <c r="F99" s="34">
        <f>IFERROR(__xludf.DUMMYFUNCTION("""COMPUTED_VALUE"""),0.0)</f>
        <v>0</v>
      </c>
      <c r="G99" s="35">
        <f>IFERROR(__xludf.DUMMYFUNCTION("""COMPUTED_VALUE"""),0.0)</f>
        <v>0</v>
      </c>
      <c r="H99" s="36">
        <f>IFERROR(__xludf.DUMMYFUNCTION("""COMPUTED_VALUE"""),0.0)</f>
        <v>0</v>
      </c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43"/>
      <c r="T99" s="43"/>
      <c r="U99" s="43"/>
      <c r="V99" s="43"/>
    </row>
    <row r="100">
      <c r="A100" s="43" t="str">
        <f>IFERROR(__xludf.DUMMYFUNCTION("""COMPUTED_VALUE"""),"Соболев Александр")</f>
        <v>Соболев Александр</v>
      </c>
      <c r="B100" s="36">
        <f>IFERROR(__xludf.DUMMYFUNCTION("""COMPUTED_VALUE"""),5.0)</f>
        <v>5</v>
      </c>
      <c r="C100" s="35">
        <f>IFERROR(__xludf.DUMMYFUNCTION("""COMPUTED_VALUE"""),5.0)</f>
        <v>5</v>
      </c>
      <c r="D100" s="35"/>
      <c r="E100" s="35"/>
      <c r="F100" s="34">
        <f>IFERROR(__xludf.DUMMYFUNCTION("""COMPUTED_VALUE"""),5.0)</f>
        <v>5</v>
      </c>
      <c r="G100" s="35">
        <f>IFERROR(__xludf.DUMMYFUNCTION("""COMPUTED_VALUE"""),0.0)</f>
        <v>0</v>
      </c>
      <c r="H100" s="36">
        <f>IFERROR(__xludf.DUMMYFUNCTION("""COMPUTED_VALUE"""),0.0)</f>
        <v>0</v>
      </c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43"/>
      <c r="T100" s="43"/>
      <c r="U100" s="43"/>
      <c r="V100" s="43"/>
    </row>
    <row r="101">
      <c r="A101" s="43" t="str">
        <f>IFERROR(__xludf.DUMMYFUNCTION("""COMPUTED_VALUE"""),"Муравьева Ирина")</f>
        <v>Муравьева Ирина</v>
      </c>
      <c r="B101" s="36">
        <f>IFERROR(__xludf.DUMMYFUNCTION("""COMPUTED_VALUE"""),0.0)</f>
        <v>0</v>
      </c>
      <c r="C101" s="35">
        <f>IFERROR(__xludf.DUMMYFUNCTION("""COMPUTED_VALUE"""),0.0)</f>
        <v>0</v>
      </c>
      <c r="D101" s="35"/>
      <c r="E101" s="35"/>
      <c r="F101" s="34">
        <f>IFERROR(__xludf.DUMMYFUNCTION("""COMPUTED_VALUE"""),0.0)</f>
        <v>0</v>
      </c>
      <c r="G101" s="35">
        <f>IFERROR(__xludf.DUMMYFUNCTION("""COMPUTED_VALUE"""),0.0)</f>
        <v>0</v>
      </c>
      <c r="H101" s="36">
        <f>IFERROR(__xludf.DUMMYFUNCTION("""COMPUTED_VALUE"""),0.0)</f>
        <v>0</v>
      </c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43"/>
      <c r="T101" s="43"/>
      <c r="U101" s="43"/>
      <c r="V101" s="43"/>
    </row>
    <row r="102">
      <c r="A102" s="43" t="str">
        <f>IFERROR(__xludf.DUMMYFUNCTION("""COMPUTED_VALUE"""),"Филатова Татьяна")</f>
        <v>Филатова Татьяна</v>
      </c>
      <c r="B102" s="36">
        <f>IFERROR(__xludf.DUMMYFUNCTION("""COMPUTED_VALUE"""),7.0)</f>
        <v>7</v>
      </c>
      <c r="C102" s="35">
        <f>IFERROR(__xludf.DUMMYFUNCTION("""COMPUTED_VALUE"""),7.0)</f>
        <v>7</v>
      </c>
      <c r="D102" s="35"/>
      <c r="E102" s="35"/>
      <c r="F102" s="34">
        <f>IFERROR(__xludf.DUMMYFUNCTION("""COMPUTED_VALUE"""),5.0)</f>
        <v>5</v>
      </c>
      <c r="G102" s="35">
        <f>IFERROR(__xludf.DUMMYFUNCTION("""COMPUTED_VALUE"""),0.0)</f>
        <v>0</v>
      </c>
      <c r="H102" s="36">
        <f>IFERROR(__xludf.DUMMYFUNCTION("""COMPUTED_VALUE"""),2.0)</f>
        <v>2</v>
      </c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43"/>
      <c r="T102" s="43"/>
      <c r="U102" s="43"/>
      <c r="V102" s="43"/>
    </row>
    <row r="103">
      <c r="A103" s="43" t="str">
        <f>IFERROR(__xludf.DUMMYFUNCTION("""COMPUTED_VALUE"""),"Маринова Татьяна")</f>
        <v>Маринова Татьяна</v>
      </c>
      <c r="B103" s="36">
        <f>IFERROR(__xludf.DUMMYFUNCTION("""COMPUTED_VALUE"""),17.0)</f>
        <v>17</v>
      </c>
      <c r="C103" s="35">
        <f>IFERROR(__xludf.DUMMYFUNCTION("""COMPUTED_VALUE"""),17.0)</f>
        <v>17</v>
      </c>
      <c r="D103" s="35"/>
      <c r="E103" s="35"/>
      <c r="F103" s="34">
        <f>IFERROR(__xludf.DUMMYFUNCTION("""COMPUTED_VALUE"""),5.0)</f>
        <v>5</v>
      </c>
      <c r="G103" s="35">
        <f>IFERROR(__xludf.DUMMYFUNCTION("""COMPUTED_VALUE"""),10.0)</f>
        <v>10</v>
      </c>
      <c r="H103" s="36">
        <f>IFERROR(__xludf.DUMMYFUNCTION("""COMPUTED_VALUE"""),2.0)</f>
        <v>2</v>
      </c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43"/>
      <c r="T103" s="43"/>
      <c r="U103" s="43"/>
      <c r="V103" s="43"/>
    </row>
    <row r="104">
      <c r="A104" s="43" t="str">
        <f>IFERROR(__xludf.DUMMYFUNCTION("""COMPUTED_VALUE"""),"Яковенко Ирина")</f>
        <v>Яковенко Ирина</v>
      </c>
      <c r="B104" s="36">
        <f>IFERROR(__xludf.DUMMYFUNCTION("""COMPUTED_VALUE"""),15.0)</f>
        <v>15</v>
      </c>
      <c r="C104" s="35">
        <f>IFERROR(__xludf.DUMMYFUNCTION("""COMPUTED_VALUE"""),15.0)</f>
        <v>15</v>
      </c>
      <c r="D104" s="35"/>
      <c r="E104" s="35"/>
      <c r="F104" s="34">
        <f>IFERROR(__xludf.DUMMYFUNCTION("""COMPUTED_VALUE"""),5.0)</f>
        <v>5</v>
      </c>
      <c r="G104" s="35">
        <f>IFERROR(__xludf.DUMMYFUNCTION("""COMPUTED_VALUE"""),10.0)</f>
        <v>10</v>
      </c>
      <c r="H104" s="36">
        <f>IFERROR(__xludf.DUMMYFUNCTION("""COMPUTED_VALUE"""),0.0)</f>
        <v>0</v>
      </c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43"/>
      <c r="T104" s="43"/>
      <c r="U104" s="43"/>
      <c r="V104" s="43"/>
    </row>
    <row r="105">
      <c r="A105" s="43" t="str">
        <f>IFERROR(__xludf.DUMMYFUNCTION("""COMPUTED_VALUE"""),"Цветков Антон")</f>
        <v>Цветков Антон</v>
      </c>
      <c r="B105" s="36">
        <f>IFERROR(__xludf.DUMMYFUNCTION("""COMPUTED_VALUE"""),10.0)</f>
        <v>10</v>
      </c>
      <c r="C105" s="35">
        <f>IFERROR(__xludf.DUMMYFUNCTION("""COMPUTED_VALUE"""),10.0)</f>
        <v>10</v>
      </c>
      <c r="D105" s="35"/>
      <c r="E105" s="35"/>
      <c r="F105" s="34">
        <f>IFERROR(__xludf.DUMMYFUNCTION("""COMPUTED_VALUE"""),0.0)</f>
        <v>0</v>
      </c>
      <c r="G105" s="35">
        <f>IFERROR(__xludf.DUMMYFUNCTION("""COMPUTED_VALUE"""),10.0)</f>
        <v>10</v>
      </c>
      <c r="H105" s="36">
        <f>IFERROR(__xludf.DUMMYFUNCTION("""COMPUTED_VALUE"""),0.0)</f>
        <v>0</v>
      </c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43"/>
      <c r="T105" s="43"/>
      <c r="U105" s="43"/>
      <c r="V105" s="43"/>
    </row>
    <row r="106">
      <c r="A106" s="43" t="str">
        <f>IFERROR(__xludf.DUMMYFUNCTION("""COMPUTED_VALUE"""),"Халина Алена")</f>
        <v>Халина Алена</v>
      </c>
      <c r="B106" s="36">
        <f>IFERROR(__xludf.DUMMYFUNCTION("""COMPUTED_VALUE"""),15.0)</f>
        <v>15</v>
      </c>
      <c r="C106" s="35">
        <f>IFERROR(__xludf.DUMMYFUNCTION("""COMPUTED_VALUE"""),15.0)</f>
        <v>15</v>
      </c>
      <c r="D106" s="35"/>
      <c r="E106" s="35"/>
      <c r="F106" s="34">
        <f>IFERROR(__xludf.DUMMYFUNCTION("""COMPUTED_VALUE"""),5.0)</f>
        <v>5</v>
      </c>
      <c r="G106" s="35">
        <f>IFERROR(__xludf.DUMMYFUNCTION("""COMPUTED_VALUE"""),10.0)</f>
        <v>10</v>
      </c>
      <c r="H106" s="36">
        <f>IFERROR(__xludf.DUMMYFUNCTION("""COMPUTED_VALUE"""),0.0)</f>
        <v>0</v>
      </c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43"/>
      <c r="T106" s="43"/>
      <c r="U106" s="43"/>
      <c r="V106" s="43"/>
    </row>
    <row r="107">
      <c r="A107" s="43" t="str">
        <f>IFERROR(__xludf.DUMMYFUNCTION("""COMPUTED_VALUE"""),"Таценко Светлана")</f>
        <v>Таценко Светлана</v>
      </c>
      <c r="B107" s="36">
        <f>IFERROR(__xludf.DUMMYFUNCTION("""COMPUTED_VALUE"""),0.0)</f>
        <v>0</v>
      </c>
      <c r="C107" s="35">
        <f>IFERROR(__xludf.DUMMYFUNCTION("""COMPUTED_VALUE"""),0.0)</f>
        <v>0</v>
      </c>
      <c r="D107" s="35"/>
      <c r="E107" s="35"/>
      <c r="F107" s="34">
        <f>IFERROR(__xludf.DUMMYFUNCTION("""COMPUTED_VALUE"""),0.0)</f>
        <v>0</v>
      </c>
      <c r="G107" s="35">
        <f>IFERROR(__xludf.DUMMYFUNCTION("""COMPUTED_VALUE"""),0.0)</f>
        <v>0</v>
      </c>
      <c r="H107" s="36">
        <f>IFERROR(__xludf.DUMMYFUNCTION("""COMPUTED_VALUE"""),0.0)</f>
        <v>0</v>
      </c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43"/>
      <c r="T107" s="43"/>
      <c r="U107" s="43"/>
      <c r="V107" s="43"/>
    </row>
    <row r="108">
      <c r="A108" s="43" t="str">
        <f>IFERROR(__xludf.DUMMYFUNCTION("""COMPUTED_VALUE"""),"Никипанчук Анастасия")</f>
        <v>Никипанчук Анастасия</v>
      </c>
      <c r="B108" s="36">
        <f>IFERROR(__xludf.DUMMYFUNCTION("""COMPUTED_VALUE"""),7.0)</f>
        <v>7</v>
      </c>
      <c r="C108" s="35">
        <f>IFERROR(__xludf.DUMMYFUNCTION("""COMPUTED_VALUE"""),7.0)</f>
        <v>7</v>
      </c>
      <c r="D108" s="35"/>
      <c r="E108" s="35"/>
      <c r="F108" s="34">
        <f>IFERROR(__xludf.DUMMYFUNCTION("""COMPUTED_VALUE"""),5.0)</f>
        <v>5</v>
      </c>
      <c r="G108" s="35">
        <f>IFERROR(__xludf.DUMMYFUNCTION("""COMPUTED_VALUE"""),0.0)</f>
        <v>0</v>
      </c>
      <c r="H108" s="36">
        <f>IFERROR(__xludf.DUMMYFUNCTION("""COMPUTED_VALUE"""),2.0)</f>
        <v>2</v>
      </c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43"/>
      <c r="T108" s="43"/>
      <c r="U108" s="43"/>
      <c r="V108" s="43"/>
    </row>
    <row r="109">
      <c r="A109" s="43" t="str">
        <f>IFERROR(__xludf.DUMMYFUNCTION("""COMPUTED_VALUE"""),"Приданцева Наталья")</f>
        <v>Приданцева Наталья</v>
      </c>
      <c r="B109" s="36">
        <f>IFERROR(__xludf.DUMMYFUNCTION("""COMPUTED_VALUE"""),7.0)</f>
        <v>7</v>
      </c>
      <c r="C109" s="35">
        <f>IFERROR(__xludf.DUMMYFUNCTION("""COMPUTED_VALUE"""),7.0)</f>
        <v>7</v>
      </c>
      <c r="D109" s="35"/>
      <c r="E109" s="35"/>
      <c r="F109" s="34">
        <f>IFERROR(__xludf.DUMMYFUNCTION("""COMPUTED_VALUE"""),5.0)</f>
        <v>5</v>
      </c>
      <c r="G109" s="35">
        <f>IFERROR(__xludf.DUMMYFUNCTION("""COMPUTED_VALUE"""),0.0)</f>
        <v>0</v>
      </c>
      <c r="H109" s="36">
        <f>IFERROR(__xludf.DUMMYFUNCTION("""COMPUTED_VALUE"""),2.0)</f>
        <v>2</v>
      </c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43"/>
      <c r="T109" s="43"/>
      <c r="U109" s="43"/>
      <c r="V109" s="43"/>
    </row>
    <row r="110">
      <c r="A110" s="43" t="str">
        <f>IFERROR(__xludf.DUMMYFUNCTION("""COMPUTED_VALUE"""),"Сунгатуллин Яков")</f>
        <v>Сунгатуллин Яков</v>
      </c>
      <c r="B110" s="36">
        <f>IFERROR(__xludf.DUMMYFUNCTION("""COMPUTED_VALUE"""),15.0)</f>
        <v>15</v>
      </c>
      <c r="C110" s="35">
        <f>IFERROR(__xludf.DUMMYFUNCTION("""COMPUTED_VALUE"""),15.0)</f>
        <v>15</v>
      </c>
      <c r="D110" s="35"/>
      <c r="E110" s="35"/>
      <c r="F110" s="34">
        <f>IFERROR(__xludf.DUMMYFUNCTION("""COMPUTED_VALUE"""),5.0)</f>
        <v>5</v>
      </c>
      <c r="G110" s="35">
        <f>IFERROR(__xludf.DUMMYFUNCTION("""COMPUTED_VALUE"""),10.0)</f>
        <v>10</v>
      </c>
      <c r="H110" s="36">
        <f>IFERROR(__xludf.DUMMYFUNCTION("""COMPUTED_VALUE"""),0.0)</f>
        <v>0</v>
      </c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43"/>
      <c r="T110" s="43"/>
      <c r="U110" s="43"/>
      <c r="V110" s="43"/>
    </row>
    <row r="111">
      <c r="A111" s="43" t="str">
        <f>IFERROR(__xludf.DUMMYFUNCTION("""COMPUTED_VALUE"""),"Завадская Светлана")</f>
        <v>Завадская Светлана</v>
      </c>
      <c r="B111" s="36">
        <f>IFERROR(__xludf.DUMMYFUNCTION("""COMPUTED_VALUE"""),17.0)</f>
        <v>17</v>
      </c>
      <c r="C111" s="35">
        <f>IFERROR(__xludf.DUMMYFUNCTION("""COMPUTED_VALUE"""),17.0)</f>
        <v>17</v>
      </c>
      <c r="D111" s="35"/>
      <c r="E111" s="35"/>
      <c r="F111" s="34">
        <f>IFERROR(__xludf.DUMMYFUNCTION("""COMPUTED_VALUE"""),5.0)</f>
        <v>5</v>
      </c>
      <c r="G111" s="35">
        <f>IFERROR(__xludf.DUMMYFUNCTION("""COMPUTED_VALUE"""),10.0)</f>
        <v>10</v>
      </c>
      <c r="H111" s="36">
        <f>IFERROR(__xludf.DUMMYFUNCTION("""COMPUTED_VALUE"""),2.0)</f>
        <v>2</v>
      </c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43"/>
      <c r="T111" s="43"/>
      <c r="U111" s="43"/>
      <c r="V111" s="43"/>
    </row>
    <row r="112">
      <c r="A112" s="43" t="str">
        <f>IFERROR(__xludf.DUMMYFUNCTION("""COMPUTED_VALUE"""),"Пушкарева Юлия")</f>
        <v>Пушкарева Юлия</v>
      </c>
      <c r="B112" s="36">
        <f>IFERROR(__xludf.DUMMYFUNCTION("""COMPUTED_VALUE"""),17.0)</f>
        <v>17</v>
      </c>
      <c r="C112" s="35">
        <f>IFERROR(__xludf.DUMMYFUNCTION("""COMPUTED_VALUE"""),17.0)</f>
        <v>17</v>
      </c>
      <c r="D112" s="35"/>
      <c r="E112" s="35"/>
      <c r="F112" s="34">
        <f>IFERROR(__xludf.DUMMYFUNCTION("""COMPUTED_VALUE"""),5.0)</f>
        <v>5</v>
      </c>
      <c r="G112" s="35">
        <f>IFERROR(__xludf.DUMMYFUNCTION("""COMPUTED_VALUE"""),10.0)</f>
        <v>10</v>
      </c>
      <c r="H112" s="36">
        <f>IFERROR(__xludf.DUMMYFUNCTION("""COMPUTED_VALUE"""),2.0)</f>
        <v>2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43"/>
      <c r="T112" s="43"/>
      <c r="U112" s="43"/>
      <c r="V112" s="43"/>
    </row>
    <row r="113">
      <c r="A113" s="43" t="str">
        <f>IFERROR(__xludf.DUMMYFUNCTION("""COMPUTED_VALUE"""),"Куканова Мираида")</f>
        <v>Куканова Мираида</v>
      </c>
      <c r="B113" s="36">
        <f>IFERROR(__xludf.DUMMYFUNCTION("""COMPUTED_VALUE"""),7.0)</f>
        <v>7</v>
      </c>
      <c r="C113" s="35">
        <f>IFERROR(__xludf.DUMMYFUNCTION("""COMPUTED_VALUE"""),7.0)</f>
        <v>7</v>
      </c>
      <c r="D113" s="35"/>
      <c r="E113" s="35"/>
      <c r="F113" s="34">
        <f>IFERROR(__xludf.DUMMYFUNCTION("""COMPUTED_VALUE"""),5.0)</f>
        <v>5</v>
      </c>
      <c r="G113" s="35">
        <f>IFERROR(__xludf.DUMMYFUNCTION("""COMPUTED_VALUE"""),0.0)</f>
        <v>0</v>
      </c>
      <c r="H113" s="36">
        <f>IFERROR(__xludf.DUMMYFUNCTION("""COMPUTED_VALUE"""),2.0)</f>
        <v>2</v>
      </c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43"/>
      <c r="T113" s="43"/>
      <c r="U113" s="43"/>
      <c r="V113" s="43"/>
    </row>
    <row r="114">
      <c r="A114" s="43" t="str">
        <f>IFERROR(__xludf.DUMMYFUNCTION("""COMPUTED_VALUE"""),"Лукьянова Наргис")</f>
        <v>Лукьянова Наргис</v>
      </c>
      <c r="B114" s="36">
        <f>IFERROR(__xludf.DUMMYFUNCTION("""COMPUTED_VALUE"""),17.0)</f>
        <v>17</v>
      </c>
      <c r="C114" s="35">
        <f>IFERROR(__xludf.DUMMYFUNCTION("""COMPUTED_VALUE"""),17.0)</f>
        <v>17</v>
      </c>
      <c r="D114" s="35"/>
      <c r="E114" s="35"/>
      <c r="F114" s="34">
        <f>IFERROR(__xludf.DUMMYFUNCTION("""COMPUTED_VALUE"""),5.0)</f>
        <v>5</v>
      </c>
      <c r="G114" s="35">
        <f>IFERROR(__xludf.DUMMYFUNCTION("""COMPUTED_VALUE"""),10.0)</f>
        <v>10</v>
      </c>
      <c r="H114" s="36">
        <f>IFERROR(__xludf.DUMMYFUNCTION("""COMPUTED_VALUE"""),2.0)</f>
        <v>2</v>
      </c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43"/>
      <c r="T114" s="43"/>
      <c r="U114" s="43"/>
      <c r="V114" s="43"/>
    </row>
    <row r="115">
      <c r="A115" s="43" t="str">
        <f>IFERROR(__xludf.DUMMYFUNCTION("""COMPUTED_VALUE"""),"Кулясова Елена")</f>
        <v>Кулясова Елена</v>
      </c>
      <c r="B115" s="36">
        <f>IFERROR(__xludf.DUMMYFUNCTION("""COMPUTED_VALUE"""),0.0)</f>
        <v>0</v>
      </c>
      <c r="C115" s="35">
        <f>IFERROR(__xludf.DUMMYFUNCTION("""COMPUTED_VALUE"""),0.0)</f>
        <v>0</v>
      </c>
      <c r="D115" s="35"/>
      <c r="E115" s="35"/>
      <c r="F115" s="34">
        <f>IFERROR(__xludf.DUMMYFUNCTION("""COMPUTED_VALUE"""),0.0)</f>
        <v>0</v>
      </c>
      <c r="G115" s="35">
        <f>IFERROR(__xludf.DUMMYFUNCTION("""COMPUTED_VALUE"""),0.0)</f>
        <v>0</v>
      </c>
      <c r="H115" s="36">
        <f>IFERROR(__xludf.DUMMYFUNCTION("""COMPUTED_VALUE"""),0.0)</f>
        <v>0</v>
      </c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43"/>
      <c r="T115" s="43"/>
      <c r="U115" s="43"/>
      <c r="V115" s="43"/>
    </row>
    <row r="116">
      <c r="A116" s="43" t="str">
        <f>IFERROR(__xludf.DUMMYFUNCTION("""COMPUTED_VALUE"""),"Алексеева Светлана")</f>
        <v>Алексеева Светлана</v>
      </c>
      <c r="B116" s="36">
        <f>IFERROR(__xludf.DUMMYFUNCTION("""COMPUTED_VALUE"""),15.0)</f>
        <v>15</v>
      </c>
      <c r="C116" s="35">
        <f>IFERROR(__xludf.DUMMYFUNCTION("""COMPUTED_VALUE"""),15.0)</f>
        <v>15</v>
      </c>
      <c r="D116" s="35"/>
      <c r="E116" s="35"/>
      <c r="F116" s="34">
        <f>IFERROR(__xludf.DUMMYFUNCTION("""COMPUTED_VALUE"""),5.0)</f>
        <v>5</v>
      </c>
      <c r="G116" s="35">
        <f>IFERROR(__xludf.DUMMYFUNCTION("""COMPUTED_VALUE"""),10.0)</f>
        <v>10</v>
      </c>
      <c r="H116" s="36">
        <f>IFERROR(__xludf.DUMMYFUNCTION("""COMPUTED_VALUE"""),0.0)</f>
        <v>0</v>
      </c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43"/>
      <c r="T116" s="43"/>
      <c r="U116" s="43"/>
      <c r="V116" s="43"/>
    </row>
    <row r="117">
      <c r="A117" s="43" t="str">
        <f>IFERROR(__xludf.DUMMYFUNCTION("""COMPUTED_VALUE"""),"Сергунина Юлия")</f>
        <v>Сергунина Юлия</v>
      </c>
      <c r="B117" s="36">
        <f>IFERROR(__xludf.DUMMYFUNCTION("""COMPUTED_VALUE"""),2.0)</f>
        <v>2</v>
      </c>
      <c r="C117" s="35">
        <f>IFERROR(__xludf.DUMMYFUNCTION("""COMPUTED_VALUE"""),2.0)</f>
        <v>2</v>
      </c>
      <c r="D117" s="35"/>
      <c r="E117" s="35"/>
      <c r="F117" s="34">
        <f>IFERROR(__xludf.DUMMYFUNCTION("""COMPUTED_VALUE"""),0.0)</f>
        <v>0</v>
      </c>
      <c r="G117" s="35">
        <f>IFERROR(__xludf.DUMMYFUNCTION("""COMPUTED_VALUE"""),0.0)</f>
        <v>0</v>
      </c>
      <c r="H117" s="36">
        <f>IFERROR(__xludf.DUMMYFUNCTION("""COMPUTED_VALUE"""),2.0)</f>
        <v>2</v>
      </c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43"/>
      <c r="T117" s="43"/>
      <c r="U117" s="43"/>
      <c r="V117" s="43"/>
    </row>
    <row r="118">
      <c r="A118" s="43" t="str">
        <f>IFERROR(__xludf.DUMMYFUNCTION("""COMPUTED_VALUE"""),"Семишкина Ольга")</f>
        <v>Семишкина Ольга</v>
      </c>
      <c r="B118" s="36">
        <f>IFERROR(__xludf.DUMMYFUNCTION("""COMPUTED_VALUE"""),5.0)</f>
        <v>5</v>
      </c>
      <c r="C118" s="35">
        <f>IFERROR(__xludf.DUMMYFUNCTION("""COMPUTED_VALUE"""),5.0)</f>
        <v>5</v>
      </c>
      <c r="D118" s="35"/>
      <c r="E118" s="35"/>
      <c r="F118" s="34">
        <f>IFERROR(__xludf.DUMMYFUNCTION("""COMPUTED_VALUE"""),5.0)</f>
        <v>5</v>
      </c>
      <c r="G118" s="35">
        <f>IFERROR(__xludf.DUMMYFUNCTION("""COMPUTED_VALUE"""),0.0)</f>
        <v>0</v>
      </c>
      <c r="H118" s="36">
        <f>IFERROR(__xludf.DUMMYFUNCTION("""COMPUTED_VALUE"""),0.0)</f>
        <v>0</v>
      </c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43"/>
      <c r="T118" s="43"/>
      <c r="U118" s="43"/>
      <c r="V118" s="43"/>
    </row>
    <row r="119">
      <c r="A119" s="43" t="str">
        <f>IFERROR(__xludf.DUMMYFUNCTION("""COMPUTED_VALUE"""),"Федосеев Денис")</f>
        <v>Федосеев Денис</v>
      </c>
      <c r="B119" s="36">
        <f>IFERROR(__xludf.DUMMYFUNCTION("""COMPUTED_VALUE"""),17.0)</f>
        <v>17</v>
      </c>
      <c r="C119" s="35">
        <f>IFERROR(__xludf.DUMMYFUNCTION("""COMPUTED_VALUE"""),17.0)</f>
        <v>17</v>
      </c>
      <c r="D119" s="35"/>
      <c r="E119" s="35"/>
      <c r="F119" s="34">
        <f>IFERROR(__xludf.DUMMYFUNCTION("""COMPUTED_VALUE"""),5.0)</f>
        <v>5</v>
      </c>
      <c r="G119" s="35">
        <f>IFERROR(__xludf.DUMMYFUNCTION("""COMPUTED_VALUE"""),10.0)</f>
        <v>10</v>
      </c>
      <c r="H119" s="36">
        <f>IFERROR(__xludf.DUMMYFUNCTION("""COMPUTED_VALUE"""),2.0)</f>
        <v>2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43"/>
      <c r="T119" s="43"/>
      <c r="U119" s="43"/>
      <c r="V119" s="43"/>
    </row>
    <row r="120">
      <c r="A120" s="43" t="str">
        <f>IFERROR(__xludf.DUMMYFUNCTION("""COMPUTED_VALUE"""),"Михайлова Анна")</f>
        <v>Михайлова Анна</v>
      </c>
      <c r="B120" s="36">
        <f>IFERROR(__xludf.DUMMYFUNCTION("""COMPUTED_VALUE"""),17.0)</f>
        <v>17</v>
      </c>
      <c r="C120" s="35">
        <f>IFERROR(__xludf.DUMMYFUNCTION("""COMPUTED_VALUE"""),17.0)</f>
        <v>17</v>
      </c>
      <c r="D120" s="35"/>
      <c r="E120" s="35"/>
      <c r="F120" s="34">
        <f>IFERROR(__xludf.DUMMYFUNCTION("""COMPUTED_VALUE"""),5.0)</f>
        <v>5</v>
      </c>
      <c r="G120" s="35">
        <f>IFERROR(__xludf.DUMMYFUNCTION("""COMPUTED_VALUE"""),10.0)</f>
        <v>10</v>
      </c>
      <c r="H120" s="36">
        <f>IFERROR(__xludf.DUMMYFUNCTION("""COMPUTED_VALUE"""),2.0)</f>
        <v>2</v>
      </c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43"/>
      <c r="T120" s="43"/>
      <c r="U120" s="43"/>
      <c r="V120" s="43"/>
    </row>
    <row r="121">
      <c r="A121" s="43" t="str">
        <f>IFERROR(__xludf.DUMMYFUNCTION("""COMPUTED_VALUE"""),"Дудченко Марк")</f>
        <v>Дудченко Марк</v>
      </c>
      <c r="B121" s="36">
        <f>IFERROR(__xludf.DUMMYFUNCTION("""COMPUTED_VALUE"""),15.0)</f>
        <v>15</v>
      </c>
      <c r="C121" s="35">
        <f>IFERROR(__xludf.DUMMYFUNCTION("""COMPUTED_VALUE"""),15.0)</f>
        <v>15</v>
      </c>
      <c r="D121" s="35"/>
      <c r="E121" s="35"/>
      <c r="F121" s="34">
        <f>IFERROR(__xludf.DUMMYFUNCTION("""COMPUTED_VALUE"""),5.0)</f>
        <v>5</v>
      </c>
      <c r="G121" s="35">
        <f>IFERROR(__xludf.DUMMYFUNCTION("""COMPUTED_VALUE"""),10.0)</f>
        <v>10</v>
      </c>
      <c r="H121" s="36">
        <f>IFERROR(__xludf.DUMMYFUNCTION("""COMPUTED_VALUE"""),0.0)</f>
        <v>0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43"/>
      <c r="T121" s="43"/>
      <c r="U121" s="43"/>
      <c r="V121" s="43"/>
    </row>
    <row r="122">
      <c r="A122" s="43" t="str">
        <f>IFERROR(__xludf.DUMMYFUNCTION("""COMPUTED_VALUE"""),"Павловская Рита")</f>
        <v>Павловская Рита</v>
      </c>
      <c r="B122" s="36">
        <f>IFERROR(__xludf.DUMMYFUNCTION("""COMPUTED_VALUE"""),17.0)</f>
        <v>17</v>
      </c>
      <c r="C122" s="35">
        <f>IFERROR(__xludf.DUMMYFUNCTION("""COMPUTED_VALUE"""),17.0)</f>
        <v>17</v>
      </c>
      <c r="D122" s="35"/>
      <c r="E122" s="35"/>
      <c r="F122" s="34">
        <f>IFERROR(__xludf.DUMMYFUNCTION("""COMPUTED_VALUE"""),5.0)</f>
        <v>5</v>
      </c>
      <c r="G122" s="35">
        <f>IFERROR(__xludf.DUMMYFUNCTION("""COMPUTED_VALUE"""),10.0)</f>
        <v>10</v>
      </c>
      <c r="H122" s="36">
        <f>IFERROR(__xludf.DUMMYFUNCTION("""COMPUTED_VALUE"""),2.0)</f>
        <v>2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43"/>
      <c r="T122" s="43"/>
      <c r="U122" s="43"/>
      <c r="V122" s="43"/>
    </row>
    <row r="123">
      <c r="A123" s="43" t="str">
        <f>IFERROR(__xludf.DUMMYFUNCTION("""COMPUTED_VALUE"""),"Пеньков Роман")</f>
        <v>Пеньков Роман</v>
      </c>
      <c r="B123" s="36">
        <f>IFERROR(__xludf.DUMMYFUNCTION("""COMPUTED_VALUE"""),5.0)</f>
        <v>5</v>
      </c>
      <c r="C123" s="35">
        <f>IFERROR(__xludf.DUMMYFUNCTION("""COMPUTED_VALUE"""),5.0)</f>
        <v>5</v>
      </c>
      <c r="D123" s="35"/>
      <c r="E123" s="35"/>
      <c r="F123" s="34">
        <f>IFERROR(__xludf.DUMMYFUNCTION("""COMPUTED_VALUE"""),5.0)</f>
        <v>5</v>
      </c>
      <c r="G123" s="35">
        <f>IFERROR(__xludf.DUMMYFUNCTION("""COMPUTED_VALUE"""),0.0)</f>
        <v>0</v>
      </c>
      <c r="H123" s="36">
        <f>IFERROR(__xludf.DUMMYFUNCTION("""COMPUTED_VALUE"""),0.0)</f>
        <v>0</v>
      </c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43"/>
      <c r="T123" s="43"/>
      <c r="U123" s="43"/>
      <c r="V123" s="43"/>
    </row>
    <row r="124">
      <c r="A124" s="43" t="str">
        <f>IFERROR(__xludf.DUMMYFUNCTION("""COMPUTED_VALUE"""),"Кутовая Татьяна")</f>
        <v>Кутовая Татьяна</v>
      </c>
      <c r="B124" s="36">
        <f>IFERROR(__xludf.DUMMYFUNCTION("""COMPUTED_VALUE"""),0.0)</f>
        <v>0</v>
      </c>
      <c r="C124" s="35">
        <f>IFERROR(__xludf.DUMMYFUNCTION("""COMPUTED_VALUE"""),0.0)</f>
        <v>0</v>
      </c>
      <c r="D124" s="35"/>
      <c r="E124" s="35"/>
      <c r="F124" s="34">
        <f>IFERROR(__xludf.DUMMYFUNCTION("""COMPUTED_VALUE"""),0.0)</f>
        <v>0</v>
      </c>
      <c r="G124" s="35">
        <f>IFERROR(__xludf.DUMMYFUNCTION("""COMPUTED_VALUE"""),0.0)</f>
        <v>0</v>
      </c>
      <c r="H124" s="36">
        <f>IFERROR(__xludf.DUMMYFUNCTION("""COMPUTED_VALUE"""),0.0)</f>
        <v>0</v>
      </c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43"/>
      <c r="T124" s="43"/>
      <c r="U124" s="43"/>
      <c r="V124" s="43"/>
    </row>
    <row r="125">
      <c r="A125" s="43" t="str">
        <f>IFERROR(__xludf.DUMMYFUNCTION("""COMPUTED_VALUE"""),"Чувакова Олеся")</f>
        <v>Чувакова Олеся</v>
      </c>
      <c r="B125" s="36">
        <f>IFERROR(__xludf.DUMMYFUNCTION("""COMPUTED_VALUE"""),17.0)</f>
        <v>17</v>
      </c>
      <c r="C125" s="35">
        <f>IFERROR(__xludf.DUMMYFUNCTION("""COMPUTED_VALUE"""),17.0)</f>
        <v>17</v>
      </c>
      <c r="D125" s="35"/>
      <c r="E125" s="35"/>
      <c r="F125" s="34">
        <f>IFERROR(__xludf.DUMMYFUNCTION("""COMPUTED_VALUE"""),5.0)</f>
        <v>5</v>
      </c>
      <c r="G125" s="35">
        <f>IFERROR(__xludf.DUMMYFUNCTION("""COMPUTED_VALUE"""),10.0)</f>
        <v>10</v>
      </c>
      <c r="H125" s="36">
        <f>IFERROR(__xludf.DUMMYFUNCTION("""COMPUTED_VALUE"""),2.0)</f>
        <v>2</v>
      </c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43"/>
      <c r="T125" s="43"/>
      <c r="U125" s="43"/>
      <c r="V125" s="43"/>
    </row>
    <row r="126">
      <c r="A126" s="43" t="str">
        <f>IFERROR(__xludf.DUMMYFUNCTION("""COMPUTED_VALUE"""),"Рубцова Екатерина")</f>
        <v>Рубцова Екатерина</v>
      </c>
      <c r="B126" s="36">
        <f>IFERROR(__xludf.DUMMYFUNCTION("""COMPUTED_VALUE"""),0.0)</f>
        <v>0</v>
      </c>
      <c r="C126" s="35">
        <f>IFERROR(__xludf.DUMMYFUNCTION("""COMPUTED_VALUE"""),0.0)</f>
        <v>0</v>
      </c>
      <c r="D126" s="35"/>
      <c r="E126" s="35"/>
      <c r="F126" s="34">
        <f>IFERROR(__xludf.DUMMYFUNCTION("""COMPUTED_VALUE"""),0.0)</f>
        <v>0</v>
      </c>
      <c r="G126" s="35">
        <f>IFERROR(__xludf.DUMMYFUNCTION("""COMPUTED_VALUE"""),0.0)</f>
        <v>0</v>
      </c>
      <c r="H126" s="36">
        <f>IFERROR(__xludf.DUMMYFUNCTION("""COMPUTED_VALUE"""),0.0)</f>
        <v>0</v>
      </c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43"/>
      <c r="T126" s="43"/>
      <c r="U126" s="43"/>
      <c r="V126" s="43"/>
    </row>
    <row r="127">
      <c r="A127" s="43" t="str">
        <f>IFERROR(__xludf.DUMMYFUNCTION("""COMPUTED_VALUE"""),"Долженко Вера")</f>
        <v>Долженко Вера</v>
      </c>
      <c r="B127" s="36">
        <f>IFERROR(__xludf.DUMMYFUNCTION("""COMPUTED_VALUE"""),17.0)</f>
        <v>17</v>
      </c>
      <c r="C127" s="35">
        <f>IFERROR(__xludf.DUMMYFUNCTION("""COMPUTED_VALUE"""),17.0)</f>
        <v>17</v>
      </c>
      <c r="D127" s="35"/>
      <c r="E127" s="35"/>
      <c r="F127" s="34">
        <f>IFERROR(__xludf.DUMMYFUNCTION("""COMPUTED_VALUE"""),5.0)</f>
        <v>5</v>
      </c>
      <c r="G127" s="35">
        <f>IFERROR(__xludf.DUMMYFUNCTION("""COMPUTED_VALUE"""),10.0)</f>
        <v>10</v>
      </c>
      <c r="H127" s="36">
        <f>IFERROR(__xludf.DUMMYFUNCTION("""COMPUTED_VALUE"""),2.0)</f>
        <v>2</v>
      </c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43"/>
      <c r="T127" s="43"/>
      <c r="U127" s="43"/>
      <c r="V127" s="43"/>
    </row>
    <row r="128">
      <c r="A128" s="43" t="str">
        <f>IFERROR(__xludf.DUMMYFUNCTION("""COMPUTED_VALUE"""),"Кабанова Елена")</f>
        <v>Кабанова Елена</v>
      </c>
      <c r="B128" s="36">
        <f>IFERROR(__xludf.DUMMYFUNCTION("""COMPUTED_VALUE"""),7.0)</f>
        <v>7</v>
      </c>
      <c r="C128" s="35">
        <f>IFERROR(__xludf.DUMMYFUNCTION("""COMPUTED_VALUE"""),7.0)</f>
        <v>7</v>
      </c>
      <c r="D128" s="35"/>
      <c r="E128" s="35"/>
      <c r="F128" s="34">
        <f>IFERROR(__xludf.DUMMYFUNCTION("""COMPUTED_VALUE"""),5.0)</f>
        <v>5</v>
      </c>
      <c r="G128" s="35">
        <f>IFERROR(__xludf.DUMMYFUNCTION("""COMPUTED_VALUE"""),0.0)</f>
        <v>0</v>
      </c>
      <c r="H128" s="36">
        <f>IFERROR(__xludf.DUMMYFUNCTION("""COMPUTED_VALUE"""),2.0)</f>
        <v>2</v>
      </c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43"/>
      <c r="T128" s="43"/>
      <c r="U128" s="43"/>
      <c r="V128" s="43"/>
    </row>
    <row r="129">
      <c r="A129" s="43" t="str">
        <f>IFERROR(__xludf.DUMMYFUNCTION("""COMPUTED_VALUE"""),"Орлова Ольга")</f>
        <v>Орлова Ольга</v>
      </c>
      <c r="B129" s="36">
        <f>IFERROR(__xludf.DUMMYFUNCTION("""COMPUTED_VALUE"""),7.0)</f>
        <v>7</v>
      </c>
      <c r="C129" s="35">
        <f>IFERROR(__xludf.DUMMYFUNCTION("""COMPUTED_VALUE"""),7.0)</f>
        <v>7</v>
      </c>
      <c r="D129" s="35"/>
      <c r="E129" s="35"/>
      <c r="F129" s="34">
        <f>IFERROR(__xludf.DUMMYFUNCTION("""COMPUTED_VALUE"""),5.0)</f>
        <v>5</v>
      </c>
      <c r="G129" s="35">
        <f>IFERROR(__xludf.DUMMYFUNCTION("""COMPUTED_VALUE"""),0.0)</f>
        <v>0</v>
      </c>
      <c r="H129" s="36">
        <f>IFERROR(__xludf.DUMMYFUNCTION("""COMPUTED_VALUE"""),2.0)</f>
        <v>2</v>
      </c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43"/>
      <c r="T129" s="43"/>
      <c r="U129" s="43"/>
      <c r="V129" s="43"/>
    </row>
    <row r="130">
      <c r="A130" s="43" t="str">
        <f>IFERROR(__xludf.DUMMYFUNCTION("""COMPUTED_VALUE"""),"Солодуха Алёна")</f>
        <v>Солодуха Алёна</v>
      </c>
      <c r="B130" s="36">
        <f>IFERROR(__xludf.DUMMYFUNCTION("""COMPUTED_VALUE"""),0.0)</f>
        <v>0</v>
      </c>
      <c r="C130" s="35">
        <f>IFERROR(__xludf.DUMMYFUNCTION("""COMPUTED_VALUE"""),0.0)</f>
        <v>0</v>
      </c>
      <c r="D130" s="35"/>
      <c r="E130" s="35"/>
      <c r="F130" s="34">
        <f>IFERROR(__xludf.DUMMYFUNCTION("""COMPUTED_VALUE"""),0.0)</f>
        <v>0</v>
      </c>
      <c r="G130" s="35">
        <f>IFERROR(__xludf.DUMMYFUNCTION("""COMPUTED_VALUE"""),0.0)</f>
        <v>0</v>
      </c>
      <c r="H130" s="36">
        <f>IFERROR(__xludf.DUMMYFUNCTION("""COMPUTED_VALUE"""),0.0)</f>
        <v>0</v>
      </c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43"/>
      <c r="T130" s="43"/>
      <c r="U130" s="43"/>
      <c r="V130" s="43"/>
    </row>
    <row r="131">
      <c r="A131" s="43" t="str">
        <f>IFERROR(__xludf.DUMMYFUNCTION("""COMPUTED_VALUE"""),"Романова Наталья")</f>
        <v>Романова Наталья</v>
      </c>
      <c r="B131" s="36">
        <f>IFERROR(__xludf.DUMMYFUNCTION("""COMPUTED_VALUE"""),0.0)</f>
        <v>0</v>
      </c>
      <c r="C131" s="35">
        <f>IFERROR(__xludf.DUMMYFUNCTION("""COMPUTED_VALUE"""),0.0)</f>
        <v>0</v>
      </c>
      <c r="D131" s="35"/>
      <c r="E131" s="35"/>
      <c r="F131" s="34">
        <f>IFERROR(__xludf.DUMMYFUNCTION("""COMPUTED_VALUE"""),0.0)</f>
        <v>0</v>
      </c>
      <c r="G131" s="35">
        <f>IFERROR(__xludf.DUMMYFUNCTION("""COMPUTED_VALUE"""),0.0)</f>
        <v>0</v>
      </c>
      <c r="H131" s="36">
        <f>IFERROR(__xludf.DUMMYFUNCTION("""COMPUTED_VALUE"""),0.0)</f>
        <v>0</v>
      </c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43"/>
      <c r="T131" s="43"/>
      <c r="U131" s="43"/>
      <c r="V131" s="43"/>
    </row>
    <row r="132">
      <c r="A132" s="43" t="str">
        <f>IFERROR(__xludf.DUMMYFUNCTION("""COMPUTED_VALUE"""),"Гребенщикова Татьяна")</f>
        <v>Гребенщикова Татьяна</v>
      </c>
      <c r="B132" s="36">
        <f>IFERROR(__xludf.DUMMYFUNCTION("""COMPUTED_VALUE"""),17.0)</f>
        <v>17</v>
      </c>
      <c r="C132" s="35">
        <f>IFERROR(__xludf.DUMMYFUNCTION("""COMPUTED_VALUE"""),17.0)</f>
        <v>17</v>
      </c>
      <c r="D132" s="35"/>
      <c r="E132" s="35"/>
      <c r="F132" s="34">
        <f>IFERROR(__xludf.DUMMYFUNCTION("""COMPUTED_VALUE"""),5.0)</f>
        <v>5</v>
      </c>
      <c r="G132" s="35">
        <f>IFERROR(__xludf.DUMMYFUNCTION("""COMPUTED_VALUE"""),10.0)</f>
        <v>10</v>
      </c>
      <c r="H132" s="36">
        <f>IFERROR(__xludf.DUMMYFUNCTION("""COMPUTED_VALUE"""),2.0)</f>
        <v>2</v>
      </c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3"/>
      <c r="T132" s="43"/>
      <c r="U132" s="43"/>
      <c r="V132" s="43"/>
    </row>
    <row r="133">
      <c r="A133" s="43" t="str">
        <f>IFERROR(__xludf.DUMMYFUNCTION("""COMPUTED_VALUE"""),"Решетникова Наталья")</f>
        <v>Решетникова Наталья</v>
      </c>
      <c r="B133" s="36">
        <f>IFERROR(__xludf.DUMMYFUNCTION("""COMPUTED_VALUE"""),0.0)</f>
        <v>0</v>
      </c>
      <c r="C133" s="35">
        <f>IFERROR(__xludf.DUMMYFUNCTION("""COMPUTED_VALUE"""),0.0)</f>
        <v>0</v>
      </c>
      <c r="D133" s="35"/>
      <c r="E133" s="35"/>
      <c r="F133" s="34">
        <f>IFERROR(__xludf.DUMMYFUNCTION("""COMPUTED_VALUE"""),0.0)</f>
        <v>0</v>
      </c>
      <c r="G133" s="35">
        <f>IFERROR(__xludf.DUMMYFUNCTION("""COMPUTED_VALUE"""),0.0)</f>
        <v>0</v>
      </c>
      <c r="H133" s="36">
        <f>IFERROR(__xludf.DUMMYFUNCTION("""COMPUTED_VALUE"""),0.0)</f>
        <v>0</v>
      </c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43"/>
      <c r="T133" s="43"/>
      <c r="U133" s="43"/>
      <c r="V133" s="43"/>
    </row>
    <row r="134">
      <c r="A134" s="43" t="str">
        <f>IFERROR(__xludf.DUMMYFUNCTION("""COMPUTED_VALUE"""),"Иванов Виталий")</f>
        <v>Иванов Виталий</v>
      </c>
      <c r="B134" s="36">
        <f>IFERROR(__xludf.DUMMYFUNCTION("""COMPUTED_VALUE"""),2.0)</f>
        <v>2</v>
      </c>
      <c r="C134" s="35">
        <f>IFERROR(__xludf.DUMMYFUNCTION("""COMPUTED_VALUE"""),2.0)</f>
        <v>2</v>
      </c>
      <c r="D134" s="35"/>
      <c r="E134" s="35"/>
      <c r="F134" s="34">
        <f>IFERROR(__xludf.DUMMYFUNCTION("""COMPUTED_VALUE"""),0.0)</f>
        <v>0</v>
      </c>
      <c r="G134" s="35">
        <f>IFERROR(__xludf.DUMMYFUNCTION("""COMPUTED_VALUE"""),0.0)</f>
        <v>0</v>
      </c>
      <c r="H134" s="36">
        <f>IFERROR(__xludf.DUMMYFUNCTION("""COMPUTED_VALUE"""),2.0)</f>
        <v>2</v>
      </c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43"/>
      <c r="T134" s="43"/>
      <c r="U134" s="43"/>
      <c r="V134" s="43"/>
    </row>
    <row r="135">
      <c r="A135" s="43" t="str">
        <f>IFERROR(__xludf.DUMMYFUNCTION("""COMPUTED_VALUE"""),"Симанова Кристина")</f>
        <v>Симанова Кристина</v>
      </c>
      <c r="B135" s="36">
        <f>IFERROR(__xludf.DUMMYFUNCTION("""COMPUTED_VALUE"""),0.0)</f>
        <v>0</v>
      </c>
      <c r="C135" s="35">
        <f>IFERROR(__xludf.DUMMYFUNCTION("""COMPUTED_VALUE"""),0.0)</f>
        <v>0</v>
      </c>
      <c r="D135" s="35"/>
      <c r="E135" s="35"/>
      <c r="F135" s="34">
        <f>IFERROR(__xludf.DUMMYFUNCTION("""COMPUTED_VALUE"""),0.0)</f>
        <v>0</v>
      </c>
      <c r="G135" s="35">
        <f>IFERROR(__xludf.DUMMYFUNCTION("""COMPUTED_VALUE"""),0.0)</f>
        <v>0</v>
      </c>
      <c r="H135" s="36">
        <f>IFERROR(__xludf.DUMMYFUNCTION("""COMPUTED_VALUE"""),0.0)</f>
        <v>0</v>
      </c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43"/>
      <c r="T135" s="43"/>
      <c r="U135" s="43"/>
      <c r="V135" s="43"/>
    </row>
    <row r="136">
      <c r="A136" s="43" t="str">
        <f>IFERROR(__xludf.DUMMYFUNCTION("""COMPUTED_VALUE"""),"Балбашова Екатерина")</f>
        <v>Балбашова Екатерина</v>
      </c>
      <c r="B136" s="36">
        <f>IFERROR(__xludf.DUMMYFUNCTION("""COMPUTED_VALUE"""),17.0)</f>
        <v>17</v>
      </c>
      <c r="C136" s="35">
        <f>IFERROR(__xludf.DUMMYFUNCTION("""COMPUTED_VALUE"""),17.0)</f>
        <v>17</v>
      </c>
      <c r="D136" s="35"/>
      <c r="E136" s="35"/>
      <c r="F136" s="34">
        <f>IFERROR(__xludf.DUMMYFUNCTION("""COMPUTED_VALUE"""),5.0)</f>
        <v>5</v>
      </c>
      <c r="G136" s="35">
        <f>IFERROR(__xludf.DUMMYFUNCTION("""COMPUTED_VALUE"""),10.0)</f>
        <v>10</v>
      </c>
      <c r="H136" s="36">
        <f>IFERROR(__xludf.DUMMYFUNCTION("""COMPUTED_VALUE"""),2.0)</f>
        <v>2</v>
      </c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43"/>
      <c r="T136" s="43"/>
      <c r="U136" s="43"/>
      <c r="V136" s="43"/>
    </row>
    <row r="137">
      <c r="A137" s="43" t="str">
        <f>IFERROR(__xludf.DUMMYFUNCTION("""COMPUTED_VALUE"""),"Колесникова Юлия")</f>
        <v>Колесникова Юлия</v>
      </c>
      <c r="B137" s="36">
        <f>IFERROR(__xludf.DUMMYFUNCTION("""COMPUTED_VALUE"""),10.0)</f>
        <v>10</v>
      </c>
      <c r="C137" s="35">
        <f>IFERROR(__xludf.DUMMYFUNCTION("""COMPUTED_VALUE"""),10.0)</f>
        <v>10</v>
      </c>
      <c r="D137" s="35"/>
      <c r="E137" s="35"/>
      <c r="F137" s="34">
        <f>IFERROR(__xludf.DUMMYFUNCTION("""COMPUTED_VALUE"""),0.0)</f>
        <v>0</v>
      </c>
      <c r="G137" s="35">
        <f>IFERROR(__xludf.DUMMYFUNCTION("""COMPUTED_VALUE"""),10.0)</f>
        <v>10</v>
      </c>
      <c r="H137" s="36">
        <f>IFERROR(__xludf.DUMMYFUNCTION("""COMPUTED_VALUE"""),0.0)</f>
        <v>0</v>
      </c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43"/>
      <c r="T137" s="43"/>
      <c r="U137" s="43"/>
      <c r="V137" s="43"/>
    </row>
    <row r="138">
      <c r="A138" s="43" t="str">
        <f>IFERROR(__xludf.DUMMYFUNCTION("""COMPUTED_VALUE"""),"Астапкович Ирина")</f>
        <v>Астапкович Ирина</v>
      </c>
      <c r="B138" s="36">
        <f>IFERROR(__xludf.DUMMYFUNCTION("""COMPUTED_VALUE"""),5.0)</f>
        <v>5</v>
      </c>
      <c r="C138" s="35">
        <f>IFERROR(__xludf.DUMMYFUNCTION("""COMPUTED_VALUE"""),5.0)</f>
        <v>5</v>
      </c>
      <c r="D138" s="35"/>
      <c r="E138" s="35"/>
      <c r="F138" s="34">
        <f>IFERROR(__xludf.DUMMYFUNCTION("""COMPUTED_VALUE"""),5.0)</f>
        <v>5</v>
      </c>
      <c r="G138" s="35">
        <f>IFERROR(__xludf.DUMMYFUNCTION("""COMPUTED_VALUE"""),0.0)</f>
        <v>0</v>
      </c>
      <c r="H138" s="36">
        <f>IFERROR(__xludf.DUMMYFUNCTION("""COMPUTED_VALUE"""),0.0)</f>
        <v>0</v>
      </c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43"/>
      <c r="T138" s="43"/>
      <c r="U138" s="43"/>
      <c r="V138" s="43"/>
    </row>
    <row r="139">
      <c r="A139" s="43" t="str">
        <f>IFERROR(__xludf.DUMMYFUNCTION("""COMPUTED_VALUE"""),"Баранова Татьяна")</f>
        <v>Баранова Татьяна</v>
      </c>
      <c r="B139" s="36">
        <f>IFERROR(__xludf.DUMMYFUNCTION("""COMPUTED_VALUE"""),7.0)</f>
        <v>7</v>
      </c>
      <c r="C139" s="35">
        <f>IFERROR(__xludf.DUMMYFUNCTION("""COMPUTED_VALUE"""),7.0)</f>
        <v>7</v>
      </c>
      <c r="D139" s="35"/>
      <c r="E139" s="35"/>
      <c r="F139" s="34">
        <f>IFERROR(__xludf.DUMMYFUNCTION("""COMPUTED_VALUE"""),5.0)</f>
        <v>5</v>
      </c>
      <c r="G139" s="35">
        <f>IFERROR(__xludf.DUMMYFUNCTION("""COMPUTED_VALUE"""),0.0)</f>
        <v>0</v>
      </c>
      <c r="H139" s="36">
        <f>IFERROR(__xludf.DUMMYFUNCTION("""COMPUTED_VALUE"""),2.0)</f>
        <v>2</v>
      </c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43"/>
      <c r="T139" s="43"/>
      <c r="U139" s="43"/>
      <c r="V139" s="43"/>
    </row>
    <row r="140">
      <c r="A140" s="43" t="str">
        <f>IFERROR(__xludf.DUMMYFUNCTION("""COMPUTED_VALUE"""),"Нефедова Мария")</f>
        <v>Нефедова Мария</v>
      </c>
      <c r="B140" s="36">
        <f>IFERROR(__xludf.DUMMYFUNCTION("""COMPUTED_VALUE"""),17.0)</f>
        <v>17</v>
      </c>
      <c r="C140" s="35">
        <f>IFERROR(__xludf.DUMMYFUNCTION("""COMPUTED_VALUE"""),17.0)</f>
        <v>17</v>
      </c>
      <c r="D140" s="35"/>
      <c r="E140" s="35"/>
      <c r="F140" s="34">
        <f>IFERROR(__xludf.DUMMYFUNCTION("""COMPUTED_VALUE"""),5.0)</f>
        <v>5</v>
      </c>
      <c r="G140" s="35">
        <f>IFERROR(__xludf.DUMMYFUNCTION("""COMPUTED_VALUE"""),10.0)</f>
        <v>10</v>
      </c>
      <c r="H140" s="36">
        <f>IFERROR(__xludf.DUMMYFUNCTION("""COMPUTED_VALUE"""),2.0)</f>
        <v>2</v>
      </c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43"/>
      <c r="T140" s="43"/>
      <c r="U140" s="43"/>
      <c r="V140" s="43"/>
    </row>
    <row r="141">
      <c r="A141" s="43" t="str">
        <f>IFERROR(__xludf.DUMMYFUNCTION("""COMPUTED_VALUE"""),"Николаева Юлия")</f>
        <v>Николаева Юлия</v>
      </c>
      <c r="B141" s="36">
        <f>IFERROR(__xludf.DUMMYFUNCTION("""COMPUTED_VALUE"""),0.0)</f>
        <v>0</v>
      </c>
      <c r="C141" s="35">
        <f>IFERROR(__xludf.DUMMYFUNCTION("""COMPUTED_VALUE"""),0.0)</f>
        <v>0</v>
      </c>
      <c r="D141" s="35"/>
      <c r="E141" s="35"/>
      <c r="F141" s="34">
        <f>IFERROR(__xludf.DUMMYFUNCTION("""COMPUTED_VALUE"""),0.0)</f>
        <v>0</v>
      </c>
      <c r="G141" s="35">
        <f>IFERROR(__xludf.DUMMYFUNCTION("""COMPUTED_VALUE"""),0.0)</f>
        <v>0</v>
      </c>
      <c r="H141" s="36">
        <f>IFERROR(__xludf.DUMMYFUNCTION("""COMPUTED_VALUE"""),0.0)</f>
        <v>0</v>
      </c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43"/>
      <c r="T141" s="43"/>
      <c r="U141" s="43"/>
      <c r="V141" s="43"/>
    </row>
    <row r="142">
      <c r="A142" s="43" t="str">
        <f>IFERROR(__xludf.DUMMYFUNCTION("""COMPUTED_VALUE"""),"Пономаренко Александр")</f>
        <v>Пономаренко Александр</v>
      </c>
      <c r="B142" s="36">
        <f>IFERROR(__xludf.DUMMYFUNCTION("""COMPUTED_VALUE"""),0.0)</f>
        <v>0</v>
      </c>
      <c r="C142" s="35">
        <f>IFERROR(__xludf.DUMMYFUNCTION("""COMPUTED_VALUE"""),0.0)</f>
        <v>0</v>
      </c>
      <c r="D142" s="35"/>
      <c r="E142" s="35"/>
      <c r="F142" s="34">
        <f>IFERROR(__xludf.DUMMYFUNCTION("""COMPUTED_VALUE"""),0.0)</f>
        <v>0</v>
      </c>
      <c r="G142" s="35">
        <f>IFERROR(__xludf.DUMMYFUNCTION("""COMPUTED_VALUE"""),0.0)</f>
        <v>0</v>
      </c>
      <c r="H142" s="36">
        <f>IFERROR(__xludf.DUMMYFUNCTION("""COMPUTED_VALUE"""),0.0)</f>
        <v>0</v>
      </c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43"/>
      <c r="T142" s="43"/>
      <c r="U142" s="43"/>
      <c r="V142" s="43"/>
    </row>
    <row r="143">
      <c r="A143" s="43" t="str">
        <f>IFERROR(__xludf.DUMMYFUNCTION("""COMPUTED_VALUE"""),"Конорев Андрей")</f>
        <v>Конорев Андрей</v>
      </c>
      <c r="B143" s="36">
        <f>IFERROR(__xludf.DUMMYFUNCTION("""COMPUTED_VALUE"""),10.0)</f>
        <v>10</v>
      </c>
      <c r="C143" s="35">
        <f>IFERROR(__xludf.DUMMYFUNCTION("""COMPUTED_VALUE"""),10.0)</f>
        <v>10</v>
      </c>
      <c r="D143" s="35"/>
      <c r="E143" s="35"/>
      <c r="F143" s="34">
        <f>IFERROR(__xludf.DUMMYFUNCTION("""COMPUTED_VALUE"""),0.0)</f>
        <v>0</v>
      </c>
      <c r="G143" s="35">
        <f>IFERROR(__xludf.DUMMYFUNCTION("""COMPUTED_VALUE"""),10.0)</f>
        <v>10</v>
      </c>
      <c r="H143" s="36">
        <f>IFERROR(__xludf.DUMMYFUNCTION("""COMPUTED_VALUE"""),0.0)</f>
        <v>0</v>
      </c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43"/>
      <c r="T143" s="43"/>
      <c r="U143" s="43"/>
      <c r="V143" s="43"/>
    </row>
    <row r="144">
      <c r="A144" s="43" t="str">
        <f>IFERROR(__xludf.DUMMYFUNCTION("""COMPUTED_VALUE"""),"Золотухина Кристина")</f>
        <v>Золотухина Кристина</v>
      </c>
      <c r="B144" s="36">
        <f>IFERROR(__xludf.DUMMYFUNCTION("""COMPUTED_VALUE"""),17.0)</f>
        <v>17</v>
      </c>
      <c r="C144" s="35">
        <f>IFERROR(__xludf.DUMMYFUNCTION("""COMPUTED_VALUE"""),17.0)</f>
        <v>17</v>
      </c>
      <c r="D144" s="35"/>
      <c r="E144" s="35"/>
      <c r="F144" s="34">
        <f>IFERROR(__xludf.DUMMYFUNCTION("""COMPUTED_VALUE"""),5.0)</f>
        <v>5</v>
      </c>
      <c r="G144" s="35">
        <f>IFERROR(__xludf.DUMMYFUNCTION("""COMPUTED_VALUE"""),10.0)</f>
        <v>10</v>
      </c>
      <c r="H144" s="36">
        <f>IFERROR(__xludf.DUMMYFUNCTION("""COMPUTED_VALUE"""),2.0)</f>
        <v>2</v>
      </c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43"/>
      <c r="T144" s="43"/>
      <c r="U144" s="43"/>
      <c r="V144" s="43"/>
    </row>
    <row r="145">
      <c r="A145" s="43" t="str">
        <f>IFERROR(__xludf.DUMMYFUNCTION("""COMPUTED_VALUE"""),"Спицина Мария")</f>
        <v>Спицина Мария</v>
      </c>
      <c r="B145" s="36">
        <f>IFERROR(__xludf.DUMMYFUNCTION("""COMPUTED_VALUE"""),0.0)</f>
        <v>0</v>
      </c>
      <c r="C145" s="35">
        <f>IFERROR(__xludf.DUMMYFUNCTION("""COMPUTED_VALUE"""),0.0)</f>
        <v>0</v>
      </c>
      <c r="D145" s="35"/>
      <c r="E145" s="35"/>
      <c r="F145" s="34">
        <f>IFERROR(__xludf.DUMMYFUNCTION("""COMPUTED_VALUE"""),0.0)</f>
        <v>0</v>
      </c>
      <c r="G145" s="35">
        <f>IFERROR(__xludf.DUMMYFUNCTION("""COMPUTED_VALUE"""),0.0)</f>
        <v>0</v>
      </c>
      <c r="H145" s="36">
        <f>IFERROR(__xludf.DUMMYFUNCTION("""COMPUTED_VALUE"""),0.0)</f>
        <v>0</v>
      </c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43"/>
      <c r="T145" s="43"/>
      <c r="U145" s="43"/>
      <c r="V145" s="43"/>
    </row>
    <row r="146">
      <c r="A146" s="43" t="str">
        <f>IFERROR(__xludf.DUMMYFUNCTION("""COMPUTED_VALUE"""),"Попова Ксения")</f>
        <v>Попова Ксения</v>
      </c>
      <c r="B146" s="36">
        <f>IFERROR(__xludf.DUMMYFUNCTION("""COMPUTED_VALUE"""),7.0)</f>
        <v>7</v>
      </c>
      <c r="C146" s="35">
        <f>IFERROR(__xludf.DUMMYFUNCTION("""COMPUTED_VALUE"""),7.0)</f>
        <v>7</v>
      </c>
      <c r="D146" s="35"/>
      <c r="E146" s="35"/>
      <c r="F146" s="34">
        <f>IFERROR(__xludf.DUMMYFUNCTION("""COMPUTED_VALUE"""),5.0)</f>
        <v>5</v>
      </c>
      <c r="G146" s="35">
        <f>IFERROR(__xludf.DUMMYFUNCTION("""COMPUTED_VALUE"""),0.0)</f>
        <v>0</v>
      </c>
      <c r="H146" s="36">
        <f>IFERROR(__xludf.DUMMYFUNCTION("""COMPUTED_VALUE"""),2.0)</f>
        <v>2</v>
      </c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43"/>
      <c r="T146" s="43"/>
      <c r="U146" s="43"/>
      <c r="V146" s="43"/>
    </row>
    <row r="147">
      <c r="A147" s="43" t="str">
        <f>IFERROR(__xludf.DUMMYFUNCTION("""COMPUTED_VALUE"""),"Торопчина Ольга")</f>
        <v>Торопчина Ольга</v>
      </c>
      <c r="B147" s="36">
        <f>IFERROR(__xludf.DUMMYFUNCTION("""COMPUTED_VALUE"""),15.0)</f>
        <v>15</v>
      </c>
      <c r="C147" s="35">
        <f>IFERROR(__xludf.DUMMYFUNCTION("""COMPUTED_VALUE"""),15.0)</f>
        <v>15</v>
      </c>
      <c r="D147" s="35"/>
      <c r="E147" s="35"/>
      <c r="F147" s="34">
        <f>IFERROR(__xludf.DUMMYFUNCTION("""COMPUTED_VALUE"""),5.0)</f>
        <v>5</v>
      </c>
      <c r="G147" s="35">
        <f>IFERROR(__xludf.DUMMYFUNCTION("""COMPUTED_VALUE"""),10.0)</f>
        <v>10</v>
      </c>
      <c r="H147" s="36">
        <f>IFERROR(__xludf.DUMMYFUNCTION("""COMPUTED_VALUE"""),0.0)</f>
        <v>0</v>
      </c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43"/>
      <c r="T147" s="43"/>
      <c r="U147" s="43"/>
      <c r="V147" s="43"/>
    </row>
    <row r="148">
      <c r="A148" s="43" t="str">
        <f>IFERROR(__xludf.DUMMYFUNCTION("""COMPUTED_VALUE"""),"Шлыкова Анастасия")</f>
        <v>Шлыкова Анастасия</v>
      </c>
      <c r="B148" s="36">
        <f>IFERROR(__xludf.DUMMYFUNCTION("""COMPUTED_VALUE"""),7.0)</f>
        <v>7</v>
      </c>
      <c r="C148" s="35">
        <f>IFERROR(__xludf.DUMMYFUNCTION("""COMPUTED_VALUE"""),7.0)</f>
        <v>7</v>
      </c>
      <c r="D148" s="35"/>
      <c r="E148" s="35"/>
      <c r="F148" s="34">
        <f>IFERROR(__xludf.DUMMYFUNCTION("""COMPUTED_VALUE"""),5.0)</f>
        <v>5</v>
      </c>
      <c r="G148" s="35">
        <f>IFERROR(__xludf.DUMMYFUNCTION("""COMPUTED_VALUE"""),0.0)</f>
        <v>0</v>
      </c>
      <c r="H148" s="36">
        <f>IFERROR(__xludf.DUMMYFUNCTION("""COMPUTED_VALUE"""),2.0)</f>
        <v>2</v>
      </c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43"/>
      <c r="T148" s="43"/>
      <c r="U148" s="43"/>
      <c r="V148" s="43"/>
    </row>
    <row r="149">
      <c r="A149" s="43" t="str">
        <f>IFERROR(__xludf.DUMMYFUNCTION("""COMPUTED_VALUE"""),"Славгородская Людмила")</f>
        <v>Славгородская Людмила</v>
      </c>
      <c r="B149" s="36">
        <f>IFERROR(__xludf.DUMMYFUNCTION("""COMPUTED_VALUE"""),17.0)</f>
        <v>17</v>
      </c>
      <c r="C149" s="35">
        <f>IFERROR(__xludf.DUMMYFUNCTION("""COMPUTED_VALUE"""),17.0)</f>
        <v>17</v>
      </c>
      <c r="D149" s="35"/>
      <c r="E149" s="35"/>
      <c r="F149" s="34">
        <f>IFERROR(__xludf.DUMMYFUNCTION("""COMPUTED_VALUE"""),5.0)</f>
        <v>5</v>
      </c>
      <c r="G149" s="35">
        <f>IFERROR(__xludf.DUMMYFUNCTION("""COMPUTED_VALUE"""),10.0)</f>
        <v>10</v>
      </c>
      <c r="H149" s="36">
        <f>IFERROR(__xludf.DUMMYFUNCTION("""COMPUTED_VALUE"""),2.0)</f>
        <v>2</v>
      </c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43"/>
      <c r="T149" s="43"/>
      <c r="U149" s="43"/>
      <c r="V149" s="43"/>
    </row>
    <row r="150">
      <c r="A150" s="43" t="str">
        <f>IFERROR(__xludf.DUMMYFUNCTION("""COMPUTED_VALUE"""),"Фролова Ольга")</f>
        <v>Фролова Ольга</v>
      </c>
      <c r="B150" s="36">
        <f>IFERROR(__xludf.DUMMYFUNCTION("""COMPUTED_VALUE"""),17.0)</f>
        <v>17</v>
      </c>
      <c r="C150" s="35">
        <f>IFERROR(__xludf.DUMMYFUNCTION("""COMPUTED_VALUE"""),17.0)</f>
        <v>17</v>
      </c>
      <c r="D150" s="35"/>
      <c r="E150" s="35"/>
      <c r="F150" s="34">
        <f>IFERROR(__xludf.DUMMYFUNCTION("""COMPUTED_VALUE"""),5.0)</f>
        <v>5</v>
      </c>
      <c r="G150" s="35">
        <f>IFERROR(__xludf.DUMMYFUNCTION("""COMPUTED_VALUE"""),10.0)</f>
        <v>10</v>
      </c>
      <c r="H150" s="36">
        <f>IFERROR(__xludf.DUMMYFUNCTION("""COMPUTED_VALUE"""),2.0)</f>
        <v>2</v>
      </c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43"/>
      <c r="T150" s="43"/>
      <c r="U150" s="43"/>
      <c r="V150" s="43"/>
    </row>
    <row r="151">
      <c r="A151" s="43" t="str">
        <f>IFERROR(__xludf.DUMMYFUNCTION("""COMPUTED_VALUE"""),"Ошкукова Наталья")</f>
        <v>Ошкукова Наталья</v>
      </c>
      <c r="B151" s="36">
        <f>IFERROR(__xludf.DUMMYFUNCTION("""COMPUTED_VALUE"""),0.0)</f>
        <v>0</v>
      </c>
      <c r="C151" s="35">
        <f>IFERROR(__xludf.DUMMYFUNCTION("""COMPUTED_VALUE"""),0.0)</f>
        <v>0</v>
      </c>
      <c r="D151" s="35"/>
      <c r="E151" s="35"/>
      <c r="F151" s="34">
        <f>IFERROR(__xludf.DUMMYFUNCTION("""COMPUTED_VALUE"""),0.0)</f>
        <v>0</v>
      </c>
      <c r="G151" s="35">
        <f>IFERROR(__xludf.DUMMYFUNCTION("""COMPUTED_VALUE"""),0.0)</f>
        <v>0</v>
      </c>
      <c r="H151" s="36">
        <f>IFERROR(__xludf.DUMMYFUNCTION("""COMPUTED_VALUE"""),0.0)</f>
        <v>0</v>
      </c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43"/>
      <c r="T151" s="43"/>
      <c r="U151" s="43"/>
      <c r="V151" s="43"/>
    </row>
    <row r="152">
      <c r="A152" s="43" t="str">
        <f>IFERROR(__xludf.DUMMYFUNCTION("""COMPUTED_VALUE"""),"Жиляева Мария")</f>
        <v>Жиляева Мария</v>
      </c>
      <c r="B152" s="36">
        <f>IFERROR(__xludf.DUMMYFUNCTION("""COMPUTED_VALUE"""),0.0)</f>
        <v>0</v>
      </c>
      <c r="C152" s="35">
        <f>IFERROR(__xludf.DUMMYFUNCTION("""COMPUTED_VALUE"""),0.0)</f>
        <v>0</v>
      </c>
      <c r="D152" s="35"/>
      <c r="E152" s="35"/>
      <c r="F152" s="34">
        <f>IFERROR(__xludf.DUMMYFUNCTION("""COMPUTED_VALUE"""),0.0)</f>
        <v>0</v>
      </c>
      <c r="G152" s="35">
        <f>IFERROR(__xludf.DUMMYFUNCTION("""COMPUTED_VALUE"""),0.0)</f>
        <v>0</v>
      </c>
      <c r="H152" s="36">
        <f>IFERROR(__xludf.DUMMYFUNCTION("""COMPUTED_VALUE"""),0.0)</f>
        <v>0</v>
      </c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43"/>
      <c r="T152" s="43"/>
      <c r="U152" s="43"/>
      <c r="V152" s="43"/>
    </row>
    <row r="153">
      <c r="A153" s="43" t="str">
        <f>IFERROR(__xludf.DUMMYFUNCTION("""COMPUTED_VALUE"""),"Богданова Оксана")</f>
        <v>Богданова Оксана</v>
      </c>
      <c r="B153" s="36">
        <f>IFERROR(__xludf.DUMMYFUNCTION("""COMPUTED_VALUE"""),5.0)</f>
        <v>5</v>
      </c>
      <c r="C153" s="35">
        <f>IFERROR(__xludf.DUMMYFUNCTION("""COMPUTED_VALUE"""),5.0)</f>
        <v>5</v>
      </c>
      <c r="D153" s="35"/>
      <c r="E153" s="35"/>
      <c r="F153" s="34">
        <f>IFERROR(__xludf.DUMMYFUNCTION("""COMPUTED_VALUE"""),5.0)</f>
        <v>5</v>
      </c>
      <c r="G153" s="35">
        <f>IFERROR(__xludf.DUMMYFUNCTION("""COMPUTED_VALUE"""),0.0)</f>
        <v>0</v>
      </c>
      <c r="H153" s="36">
        <f>IFERROR(__xludf.DUMMYFUNCTION("""COMPUTED_VALUE"""),0.0)</f>
        <v>0</v>
      </c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43"/>
      <c r="T153" s="43"/>
      <c r="U153" s="43"/>
      <c r="V153" s="43"/>
    </row>
    <row r="154">
      <c r="A154" s="43" t="str">
        <f>IFERROR(__xludf.DUMMYFUNCTION("""COMPUTED_VALUE"""),"Ильина Екатерина")</f>
        <v>Ильина Екатерина</v>
      </c>
      <c r="B154" s="36">
        <f>IFERROR(__xludf.DUMMYFUNCTION("""COMPUTED_VALUE"""),0.0)</f>
        <v>0</v>
      </c>
      <c r="C154" s="35">
        <f>IFERROR(__xludf.DUMMYFUNCTION("""COMPUTED_VALUE"""),0.0)</f>
        <v>0</v>
      </c>
      <c r="D154" s="35"/>
      <c r="E154" s="35"/>
      <c r="F154" s="34">
        <f>IFERROR(__xludf.DUMMYFUNCTION("""COMPUTED_VALUE"""),0.0)</f>
        <v>0</v>
      </c>
      <c r="G154" s="35">
        <f>IFERROR(__xludf.DUMMYFUNCTION("""COMPUTED_VALUE"""),0.0)</f>
        <v>0</v>
      </c>
      <c r="H154" s="36">
        <f>IFERROR(__xludf.DUMMYFUNCTION("""COMPUTED_VALUE"""),0.0)</f>
        <v>0</v>
      </c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43"/>
      <c r="T154" s="43"/>
      <c r="U154" s="43"/>
      <c r="V154" s="43"/>
    </row>
    <row r="155">
      <c r="A155" s="43" t="str">
        <f>IFERROR(__xludf.DUMMYFUNCTION("""COMPUTED_VALUE"""),"Ленк Наталья")</f>
        <v>Ленк Наталья</v>
      </c>
      <c r="B155" s="36">
        <f>IFERROR(__xludf.DUMMYFUNCTION("""COMPUTED_VALUE"""),0.0)</f>
        <v>0</v>
      </c>
      <c r="C155" s="35">
        <f>IFERROR(__xludf.DUMMYFUNCTION("""COMPUTED_VALUE"""),0.0)</f>
        <v>0</v>
      </c>
      <c r="D155" s="35"/>
      <c r="E155" s="35"/>
      <c r="F155" s="34">
        <f>IFERROR(__xludf.DUMMYFUNCTION("""COMPUTED_VALUE"""),0.0)</f>
        <v>0</v>
      </c>
      <c r="G155" s="35">
        <f>IFERROR(__xludf.DUMMYFUNCTION("""COMPUTED_VALUE"""),0.0)</f>
        <v>0</v>
      </c>
      <c r="H155" s="36">
        <f>IFERROR(__xludf.DUMMYFUNCTION("""COMPUTED_VALUE"""),0.0)</f>
        <v>0</v>
      </c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43"/>
      <c r="T155" s="43"/>
      <c r="U155" s="43"/>
      <c r="V155" s="43"/>
    </row>
    <row r="156">
      <c r="A156" s="43" t="str">
        <f>IFERROR(__xludf.DUMMYFUNCTION("""COMPUTED_VALUE"""),"Жиянов Вячеслав")</f>
        <v>Жиянов Вячеслав</v>
      </c>
      <c r="B156" s="36">
        <f>IFERROR(__xludf.DUMMYFUNCTION("""COMPUTED_VALUE"""),7.0)</f>
        <v>7</v>
      </c>
      <c r="C156" s="35">
        <f>IFERROR(__xludf.DUMMYFUNCTION("""COMPUTED_VALUE"""),7.0)</f>
        <v>7</v>
      </c>
      <c r="D156" s="35"/>
      <c r="E156" s="35"/>
      <c r="F156" s="34">
        <f>IFERROR(__xludf.DUMMYFUNCTION("""COMPUTED_VALUE"""),5.0)</f>
        <v>5</v>
      </c>
      <c r="G156" s="35">
        <f>IFERROR(__xludf.DUMMYFUNCTION("""COMPUTED_VALUE"""),0.0)</f>
        <v>0</v>
      </c>
      <c r="H156" s="36">
        <f>IFERROR(__xludf.DUMMYFUNCTION("""COMPUTED_VALUE"""),2.0)</f>
        <v>2</v>
      </c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43"/>
      <c r="T156" s="43"/>
      <c r="U156" s="43"/>
      <c r="V156" s="43"/>
    </row>
    <row r="157">
      <c r="A157" s="43" t="str">
        <f>IFERROR(__xludf.DUMMYFUNCTION("""COMPUTED_VALUE"""),"Попов Денис")</f>
        <v>Попов Денис</v>
      </c>
      <c r="B157" s="36">
        <f>IFERROR(__xludf.DUMMYFUNCTION("""COMPUTED_VALUE"""),17.0)</f>
        <v>17</v>
      </c>
      <c r="C157" s="35">
        <f>IFERROR(__xludf.DUMMYFUNCTION("""COMPUTED_VALUE"""),17.0)</f>
        <v>17</v>
      </c>
      <c r="D157" s="35"/>
      <c r="E157" s="35"/>
      <c r="F157" s="34">
        <f>IFERROR(__xludf.DUMMYFUNCTION("""COMPUTED_VALUE"""),5.0)</f>
        <v>5</v>
      </c>
      <c r="G157" s="35">
        <f>IFERROR(__xludf.DUMMYFUNCTION("""COMPUTED_VALUE"""),10.0)</f>
        <v>10</v>
      </c>
      <c r="H157" s="36">
        <f>IFERROR(__xludf.DUMMYFUNCTION("""COMPUTED_VALUE"""),2.0)</f>
        <v>2</v>
      </c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43"/>
      <c r="T157" s="43"/>
      <c r="U157" s="43"/>
      <c r="V157" s="43"/>
    </row>
    <row r="158">
      <c r="A158" s="43" t="str">
        <f>IFERROR(__xludf.DUMMYFUNCTION("""COMPUTED_VALUE"""),"Фомичева Нина")</f>
        <v>Фомичева Нина</v>
      </c>
      <c r="B158" s="36">
        <f>IFERROR(__xludf.DUMMYFUNCTION("""COMPUTED_VALUE"""),0.0)</f>
        <v>0</v>
      </c>
      <c r="C158" s="35">
        <f>IFERROR(__xludf.DUMMYFUNCTION("""COMPUTED_VALUE"""),0.0)</f>
        <v>0</v>
      </c>
      <c r="D158" s="35"/>
      <c r="E158" s="35"/>
      <c r="F158" s="34">
        <f>IFERROR(__xludf.DUMMYFUNCTION("""COMPUTED_VALUE"""),0.0)</f>
        <v>0</v>
      </c>
      <c r="G158" s="35">
        <f>IFERROR(__xludf.DUMMYFUNCTION("""COMPUTED_VALUE"""),0.0)</f>
        <v>0</v>
      </c>
      <c r="H158" s="36">
        <f>IFERROR(__xludf.DUMMYFUNCTION("""COMPUTED_VALUE"""),0.0)</f>
        <v>0</v>
      </c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43"/>
      <c r="T158" s="43"/>
      <c r="U158" s="43"/>
      <c r="V158" s="43"/>
    </row>
    <row r="159">
      <c r="A159" s="43" t="str">
        <f>IFERROR(__xludf.DUMMYFUNCTION("""COMPUTED_VALUE"""),"Павлов Павел")</f>
        <v>Павлов Павел</v>
      </c>
      <c r="B159" s="36">
        <f>IFERROR(__xludf.DUMMYFUNCTION("""COMPUTED_VALUE"""),0.0)</f>
        <v>0</v>
      </c>
      <c r="C159" s="35">
        <f>IFERROR(__xludf.DUMMYFUNCTION("""COMPUTED_VALUE"""),0.0)</f>
        <v>0</v>
      </c>
      <c r="D159" s="35"/>
      <c r="E159" s="35"/>
      <c r="F159" s="34">
        <f>IFERROR(__xludf.DUMMYFUNCTION("""COMPUTED_VALUE"""),0.0)</f>
        <v>0</v>
      </c>
      <c r="G159" s="35">
        <f>IFERROR(__xludf.DUMMYFUNCTION("""COMPUTED_VALUE"""),0.0)</f>
        <v>0</v>
      </c>
      <c r="H159" s="36">
        <f>IFERROR(__xludf.DUMMYFUNCTION("""COMPUTED_VALUE"""),0.0)</f>
        <v>0</v>
      </c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43"/>
      <c r="T159" s="43"/>
      <c r="U159" s="43"/>
      <c r="V159" s="43"/>
    </row>
    <row r="160">
      <c r="A160" s="43" t="str">
        <f>IFERROR(__xludf.DUMMYFUNCTION("""COMPUTED_VALUE"""),"Китаева Любовь")</f>
        <v>Китаева Любовь</v>
      </c>
      <c r="B160" s="36">
        <f>IFERROR(__xludf.DUMMYFUNCTION("""COMPUTED_VALUE"""),7.0)</f>
        <v>7</v>
      </c>
      <c r="C160" s="35">
        <f>IFERROR(__xludf.DUMMYFUNCTION("""COMPUTED_VALUE"""),7.0)</f>
        <v>7</v>
      </c>
      <c r="D160" s="35"/>
      <c r="E160" s="35"/>
      <c r="F160" s="34">
        <f>IFERROR(__xludf.DUMMYFUNCTION("""COMPUTED_VALUE"""),5.0)</f>
        <v>5</v>
      </c>
      <c r="G160" s="35">
        <f>IFERROR(__xludf.DUMMYFUNCTION("""COMPUTED_VALUE"""),0.0)</f>
        <v>0</v>
      </c>
      <c r="H160" s="36">
        <f>IFERROR(__xludf.DUMMYFUNCTION("""COMPUTED_VALUE"""),2.0)</f>
        <v>2</v>
      </c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43"/>
      <c r="T160" s="43"/>
      <c r="U160" s="43"/>
      <c r="V160" s="43"/>
    </row>
    <row r="161">
      <c r="A161" s="43" t="str">
        <f>IFERROR(__xludf.DUMMYFUNCTION("""COMPUTED_VALUE"""),"Ошуева Екатерина")</f>
        <v>Ошуева Екатерина</v>
      </c>
      <c r="B161" s="36">
        <f>IFERROR(__xludf.DUMMYFUNCTION("""COMPUTED_VALUE"""),5.0)</f>
        <v>5</v>
      </c>
      <c r="C161" s="35">
        <f>IFERROR(__xludf.DUMMYFUNCTION("""COMPUTED_VALUE"""),5.0)</f>
        <v>5</v>
      </c>
      <c r="D161" s="35"/>
      <c r="E161" s="35"/>
      <c r="F161" s="34">
        <f>IFERROR(__xludf.DUMMYFUNCTION("""COMPUTED_VALUE"""),5.0)</f>
        <v>5</v>
      </c>
      <c r="G161" s="35">
        <f>IFERROR(__xludf.DUMMYFUNCTION("""COMPUTED_VALUE"""),0.0)</f>
        <v>0</v>
      </c>
      <c r="H161" s="36">
        <f>IFERROR(__xludf.DUMMYFUNCTION("""COMPUTED_VALUE"""),0.0)</f>
        <v>0</v>
      </c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43"/>
      <c r="T161" s="43"/>
      <c r="U161" s="43"/>
      <c r="V161" s="43"/>
    </row>
    <row r="162">
      <c r="A162" s="43" t="str">
        <f>IFERROR(__xludf.DUMMYFUNCTION("""COMPUTED_VALUE"""),"Кунихов Нурбий")</f>
        <v>Кунихов Нурбий</v>
      </c>
      <c r="B162" s="36">
        <f>IFERROR(__xludf.DUMMYFUNCTION("""COMPUTED_VALUE"""),5.0)</f>
        <v>5</v>
      </c>
      <c r="C162" s="35">
        <f>IFERROR(__xludf.DUMMYFUNCTION("""COMPUTED_VALUE"""),5.0)</f>
        <v>5</v>
      </c>
      <c r="D162" s="35"/>
      <c r="E162" s="35"/>
      <c r="F162" s="34">
        <f>IFERROR(__xludf.DUMMYFUNCTION("""COMPUTED_VALUE"""),5.0)</f>
        <v>5</v>
      </c>
      <c r="G162" s="35">
        <f>IFERROR(__xludf.DUMMYFUNCTION("""COMPUTED_VALUE"""),0.0)</f>
        <v>0</v>
      </c>
      <c r="H162" s="36">
        <f>IFERROR(__xludf.DUMMYFUNCTION("""COMPUTED_VALUE"""),0.0)</f>
        <v>0</v>
      </c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43"/>
      <c r="T162" s="43"/>
      <c r="U162" s="43"/>
      <c r="V162" s="43"/>
    </row>
    <row r="163">
      <c r="A163" s="43" t="str">
        <f>IFERROR(__xludf.DUMMYFUNCTION("""COMPUTED_VALUE"""),"Медведева Людмила")</f>
        <v>Медведева Людмила</v>
      </c>
      <c r="B163" s="36">
        <f>IFERROR(__xludf.DUMMYFUNCTION("""COMPUTED_VALUE"""),0.0)</f>
        <v>0</v>
      </c>
      <c r="C163" s="35">
        <f>IFERROR(__xludf.DUMMYFUNCTION("""COMPUTED_VALUE"""),0.0)</f>
        <v>0</v>
      </c>
      <c r="D163" s="35"/>
      <c r="E163" s="35"/>
      <c r="F163" s="34">
        <f>IFERROR(__xludf.DUMMYFUNCTION("""COMPUTED_VALUE"""),0.0)</f>
        <v>0</v>
      </c>
      <c r="G163" s="35">
        <f>IFERROR(__xludf.DUMMYFUNCTION("""COMPUTED_VALUE"""),0.0)</f>
        <v>0</v>
      </c>
      <c r="H163" s="36">
        <f>IFERROR(__xludf.DUMMYFUNCTION("""COMPUTED_VALUE"""),0.0)</f>
        <v>0</v>
      </c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43"/>
      <c r="T163" s="43"/>
      <c r="U163" s="43"/>
      <c r="V163" s="43"/>
    </row>
    <row r="164">
      <c r="A164" s="43" t="str">
        <f>IFERROR(__xludf.DUMMYFUNCTION("""COMPUTED_VALUE"""),"Пристанскова Наталья")</f>
        <v>Пристанскова Наталья</v>
      </c>
      <c r="B164" s="36">
        <f>IFERROR(__xludf.DUMMYFUNCTION("""COMPUTED_VALUE"""),10.0)</f>
        <v>10</v>
      </c>
      <c r="C164" s="35">
        <f>IFERROR(__xludf.DUMMYFUNCTION("""COMPUTED_VALUE"""),10.0)</f>
        <v>10</v>
      </c>
      <c r="D164" s="35"/>
      <c r="E164" s="35"/>
      <c r="F164" s="34">
        <f>IFERROR(__xludf.DUMMYFUNCTION("""COMPUTED_VALUE"""),0.0)</f>
        <v>0</v>
      </c>
      <c r="G164" s="35">
        <f>IFERROR(__xludf.DUMMYFUNCTION("""COMPUTED_VALUE"""),10.0)</f>
        <v>10</v>
      </c>
      <c r="H164" s="36">
        <f>IFERROR(__xludf.DUMMYFUNCTION("""COMPUTED_VALUE"""),0.0)</f>
        <v>0</v>
      </c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43"/>
      <c r="T164" s="43"/>
      <c r="U164" s="43"/>
      <c r="V164" s="43"/>
    </row>
    <row r="165">
      <c r="A165" s="43" t="str">
        <f>IFERROR(__xludf.DUMMYFUNCTION("""COMPUTED_VALUE"""),"Ляшко Мария")</f>
        <v>Ляшко Мария</v>
      </c>
      <c r="B165" s="36">
        <f>IFERROR(__xludf.DUMMYFUNCTION("""COMPUTED_VALUE"""),5.0)</f>
        <v>5</v>
      </c>
      <c r="C165" s="35">
        <f>IFERROR(__xludf.DUMMYFUNCTION("""COMPUTED_VALUE"""),5.0)</f>
        <v>5</v>
      </c>
      <c r="D165" s="35"/>
      <c r="E165" s="35"/>
      <c r="F165" s="34">
        <f>IFERROR(__xludf.DUMMYFUNCTION("""COMPUTED_VALUE"""),5.0)</f>
        <v>5</v>
      </c>
      <c r="G165" s="35">
        <f>IFERROR(__xludf.DUMMYFUNCTION("""COMPUTED_VALUE"""),0.0)</f>
        <v>0</v>
      </c>
      <c r="H165" s="36">
        <f>IFERROR(__xludf.DUMMYFUNCTION("""COMPUTED_VALUE"""),0.0)</f>
        <v>0</v>
      </c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43"/>
      <c r="T165" s="43"/>
      <c r="U165" s="43"/>
      <c r="V165" s="43"/>
    </row>
    <row r="166">
      <c r="A166" s="43" t="str">
        <f>IFERROR(__xludf.DUMMYFUNCTION("""COMPUTED_VALUE"""),"Вилисов Дмитрий")</f>
        <v>Вилисов Дмитрий</v>
      </c>
      <c r="B166" s="36">
        <f>IFERROR(__xludf.DUMMYFUNCTION("""COMPUTED_VALUE"""),7.0)</f>
        <v>7</v>
      </c>
      <c r="C166" s="35">
        <f>IFERROR(__xludf.DUMMYFUNCTION("""COMPUTED_VALUE"""),7.0)</f>
        <v>7</v>
      </c>
      <c r="D166" s="35"/>
      <c r="E166" s="35"/>
      <c r="F166" s="34">
        <f>IFERROR(__xludf.DUMMYFUNCTION("""COMPUTED_VALUE"""),5.0)</f>
        <v>5</v>
      </c>
      <c r="G166" s="35">
        <f>IFERROR(__xludf.DUMMYFUNCTION("""COMPUTED_VALUE"""),0.0)</f>
        <v>0</v>
      </c>
      <c r="H166" s="36">
        <f>IFERROR(__xludf.DUMMYFUNCTION("""COMPUTED_VALUE"""),2.0)</f>
        <v>2</v>
      </c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43"/>
      <c r="T166" s="43"/>
      <c r="U166" s="43"/>
      <c r="V166" s="43"/>
    </row>
    <row r="167">
      <c r="A167" s="43" t="str">
        <f>IFERROR(__xludf.DUMMYFUNCTION("""COMPUTED_VALUE"""),"Гоголева Наталья")</f>
        <v>Гоголева Наталья</v>
      </c>
      <c r="B167" s="36">
        <f>IFERROR(__xludf.DUMMYFUNCTION("""COMPUTED_VALUE"""),0.0)</f>
        <v>0</v>
      </c>
      <c r="C167" s="35">
        <f>IFERROR(__xludf.DUMMYFUNCTION("""COMPUTED_VALUE"""),0.0)</f>
        <v>0</v>
      </c>
      <c r="D167" s="35"/>
      <c r="E167" s="35"/>
      <c r="F167" s="34">
        <f>IFERROR(__xludf.DUMMYFUNCTION("""COMPUTED_VALUE"""),0.0)</f>
        <v>0</v>
      </c>
      <c r="G167" s="35">
        <f>IFERROR(__xludf.DUMMYFUNCTION("""COMPUTED_VALUE"""),0.0)</f>
        <v>0</v>
      </c>
      <c r="H167" s="36">
        <f>IFERROR(__xludf.DUMMYFUNCTION("""COMPUTED_VALUE"""),0.0)</f>
        <v>0</v>
      </c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43"/>
      <c r="T167" s="43"/>
      <c r="U167" s="43"/>
      <c r="V167" s="43"/>
    </row>
    <row r="168">
      <c r="A168" s="43" t="str">
        <f>IFERROR(__xludf.DUMMYFUNCTION("""COMPUTED_VALUE"""),"Сергеев Валентин")</f>
        <v>Сергеев Валентин</v>
      </c>
      <c r="B168" s="36">
        <f>IFERROR(__xludf.DUMMYFUNCTION("""COMPUTED_VALUE"""),5.0)</f>
        <v>5</v>
      </c>
      <c r="C168" s="35">
        <f>IFERROR(__xludf.DUMMYFUNCTION("""COMPUTED_VALUE"""),5.0)</f>
        <v>5</v>
      </c>
      <c r="D168" s="35"/>
      <c r="E168" s="35"/>
      <c r="F168" s="34">
        <f>IFERROR(__xludf.DUMMYFUNCTION("""COMPUTED_VALUE"""),5.0)</f>
        <v>5</v>
      </c>
      <c r="G168" s="35">
        <f>IFERROR(__xludf.DUMMYFUNCTION("""COMPUTED_VALUE"""),0.0)</f>
        <v>0</v>
      </c>
      <c r="H168" s="36">
        <f>IFERROR(__xludf.DUMMYFUNCTION("""COMPUTED_VALUE"""),0.0)</f>
        <v>0</v>
      </c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43"/>
      <c r="T168" s="43"/>
      <c r="U168" s="43"/>
      <c r="V168" s="43"/>
    </row>
    <row r="169">
      <c r="A169" s="43" t="str">
        <f>IFERROR(__xludf.DUMMYFUNCTION("""COMPUTED_VALUE"""),"Горяев Мингиян")</f>
        <v>Горяев Мингиян</v>
      </c>
      <c r="B169" s="36">
        <f>IFERROR(__xludf.DUMMYFUNCTION("""COMPUTED_VALUE"""),7.0)</f>
        <v>7</v>
      </c>
      <c r="C169" s="35">
        <f>IFERROR(__xludf.DUMMYFUNCTION("""COMPUTED_VALUE"""),7.0)</f>
        <v>7</v>
      </c>
      <c r="D169" s="35"/>
      <c r="E169" s="35"/>
      <c r="F169" s="34">
        <f>IFERROR(__xludf.DUMMYFUNCTION("""COMPUTED_VALUE"""),5.0)</f>
        <v>5</v>
      </c>
      <c r="G169" s="35">
        <f>IFERROR(__xludf.DUMMYFUNCTION("""COMPUTED_VALUE"""),0.0)</f>
        <v>0</v>
      </c>
      <c r="H169" s="36">
        <f>IFERROR(__xludf.DUMMYFUNCTION("""COMPUTED_VALUE"""),2.0)</f>
        <v>2</v>
      </c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43"/>
      <c r="T169" s="43"/>
      <c r="U169" s="43"/>
      <c r="V169" s="43"/>
    </row>
    <row r="170">
      <c r="A170" s="43" t="str">
        <f>IFERROR(__xludf.DUMMYFUNCTION("""COMPUTED_VALUE"""),"Япаров Анатолий")</f>
        <v>Япаров Анатолий</v>
      </c>
      <c r="B170" s="36">
        <f>IFERROR(__xludf.DUMMYFUNCTION("""COMPUTED_VALUE"""),17.0)</f>
        <v>17</v>
      </c>
      <c r="C170" s="35">
        <f>IFERROR(__xludf.DUMMYFUNCTION("""COMPUTED_VALUE"""),17.0)</f>
        <v>17</v>
      </c>
      <c r="D170" s="35"/>
      <c r="E170" s="35"/>
      <c r="F170" s="34">
        <f>IFERROR(__xludf.DUMMYFUNCTION("""COMPUTED_VALUE"""),5.0)</f>
        <v>5</v>
      </c>
      <c r="G170" s="35">
        <f>IFERROR(__xludf.DUMMYFUNCTION("""COMPUTED_VALUE"""),10.0)</f>
        <v>10</v>
      </c>
      <c r="H170" s="36">
        <f>IFERROR(__xludf.DUMMYFUNCTION("""COMPUTED_VALUE"""),2.0)</f>
        <v>2</v>
      </c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43"/>
      <c r="T170" s="43"/>
      <c r="U170" s="43"/>
      <c r="V170" s="43"/>
    </row>
    <row r="171">
      <c r="A171" s="43" t="str">
        <f>IFERROR(__xludf.DUMMYFUNCTION("""COMPUTED_VALUE"""),"Межевикина Наталья")</f>
        <v>Межевикина Наталья</v>
      </c>
      <c r="B171" s="36">
        <f>IFERROR(__xludf.DUMMYFUNCTION("""COMPUTED_VALUE"""),7.0)</f>
        <v>7</v>
      </c>
      <c r="C171" s="35">
        <f>IFERROR(__xludf.DUMMYFUNCTION("""COMPUTED_VALUE"""),7.0)</f>
        <v>7</v>
      </c>
      <c r="D171" s="35"/>
      <c r="E171" s="35"/>
      <c r="F171" s="34">
        <f>IFERROR(__xludf.DUMMYFUNCTION("""COMPUTED_VALUE"""),5.0)</f>
        <v>5</v>
      </c>
      <c r="G171" s="35">
        <f>IFERROR(__xludf.DUMMYFUNCTION("""COMPUTED_VALUE"""),0.0)</f>
        <v>0</v>
      </c>
      <c r="H171" s="36">
        <f>IFERROR(__xludf.DUMMYFUNCTION("""COMPUTED_VALUE"""),2.0)</f>
        <v>2</v>
      </c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43"/>
      <c r="T171" s="43"/>
      <c r="U171" s="43"/>
      <c r="V171" s="43"/>
    </row>
    <row r="172">
      <c r="A172" s="43" t="str">
        <f>IFERROR(__xludf.DUMMYFUNCTION("""COMPUTED_VALUE"""),"Воронянская Оксана")</f>
        <v>Воронянская Оксана</v>
      </c>
      <c r="B172" s="36">
        <f>IFERROR(__xludf.DUMMYFUNCTION("""COMPUTED_VALUE"""),5.0)</f>
        <v>5</v>
      </c>
      <c r="C172" s="35">
        <f>IFERROR(__xludf.DUMMYFUNCTION("""COMPUTED_VALUE"""),5.0)</f>
        <v>5</v>
      </c>
      <c r="D172" s="35"/>
      <c r="E172" s="35"/>
      <c r="F172" s="34">
        <f>IFERROR(__xludf.DUMMYFUNCTION("""COMPUTED_VALUE"""),5.0)</f>
        <v>5</v>
      </c>
      <c r="G172" s="35">
        <f>IFERROR(__xludf.DUMMYFUNCTION("""COMPUTED_VALUE"""),0.0)</f>
        <v>0</v>
      </c>
      <c r="H172" s="36">
        <f>IFERROR(__xludf.DUMMYFUNCTION("""COMPUTED_VALUE"""),0.0)</f>
        <v>0</v>
      </c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43"/>
      <c r="T172" s="43"/>
      <c r="U172" s="43"/>
      <c r="V172" s="43"/>
    </row>
    <row r="173">
      <c r="A173" s="43" t="str">
        <f>IFERROR(__xludf.DUMMYFUNCTION("""COMPUTED_VALUE"""),"Тюленев Алексей")</f>
        <v>Тюленев Алексей</v>
      </c>
      <c r="B173" s="36">
        <f>IFERROR(__xludf.DUMMYFUNCTION("""COMPUTED_VALUE"""),0.0)</f>
        <v>0</v>
      </c>
      <c r="C173" s="35">
        <f>IFERROR(__xludf.DUMMYFUNCTION("""COMPUTED_VALUE"""),0.0)</f>
        <v>0</v>
      </c>
      <c r="D173" s="35"/>
      <c r="E173" s="35"/>
      <c r="F173" s="34">
        <f>IFERROR(__xludf.DUMMYFUNCTION("""COMPUTED_VALUE"""),0.0)</f>
        <v>0</v>
      </c>
      <c r="G173" s="35">
        <f>IFERROR(__xludf.DUMMYFUNCTION("""COMPUTED_VALUE"""),0.0)</f>
        <v>0</v>
      </c>
      <c r="H173" s="36">
        <f>IFERROR(__xludf.DUMMYFUNCTION("""COMPUTED_VALUE"""),0.0)</f>
        <v>0</v>
      </c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43"/>
      <c r="T173" s="43"/>
      <c r="U173" s="43"/>
      <c r="V173" s="43"/>
    </row>
    <row r="174">
      <c r="A174" s="43" t="str">
        <f>IFERROR(__xludf.DUMMYFUNCTION("""COMPUTED_VALUE"""),"Дмитриева Татьяна")</f>
        <v>Дмитриева Татьяна</v>
      </c>
      <c r="B174" s="36">
        <f>IFERROR(__xludf.DUMMYFUNCTION("""COMPUTED_VALUE"""),5.0)</f>
        <v>5</v>
      </c>
      <c r="C174" s="35">
        <f>IFERROR(__xludf.DUMMYFUNCTION("""COMPUTED_VALUE"""),5.0)</f>
        <v>5</v>
      </c>
      <c r="D174" s="35"/>
      <c r="E174" s="35"/>
      <c r="F174" s="34">
        <f>IFERROR(__xludf.DUMMYFUNCTION("""COMPUTED_VALUE"""),5.0)</f>
        <v>5</v>
      </c>
      <c r="G174" s="35">
        <f>IFERROR(__xludf.DUMMYFUNCTION("""COMPUTED_VALUE"""),0.0)</f>
        <v>0</v>
      </c>
      <c r="H174" s="36">
        <f>IFERROR(__xludf.DUMMYFUNCTION("""COMPUTED_VALUE"""),0.0)</f>
        <v>0</v>
      </c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43"/>
      <c r="T174" s="43"/>
      <c r="U174" s="43"/>
      <c r="V174" s="43"/>
    </row>
    <row r="175">
      <c r="A175" s="43" t="str">
        <f>IFERROR(__xludf.DUMMYFUNCTION("""COMPUTED_VALUE"""),"Ладнюк Елена")</f>
        <v>Ладнюк Елена</v>
      </c>
      <c r="B175" s="36">
        <f>IFERROR(__xludf.DUMMYFUNCTION("""COMPUTED_VALUE"""),17.0)</f>
        <v>17</v>
      </c>
      <c r="C175" s="35">
        <f>IFERROR(__xludf.DUMMYFUNCTION("""COMPUTED_VALUE"""),17.0)</f>
        <v>17</v>
      </c>
      <c r="D175" s="35"/>
      <c r="E175" s="35"/>
      <c r="F175" s="34">
        <f>IFERROR(__xludf.DUMMYFUNCTION("""COMPUTED_VALUE"""),5.0)</f>
        <v>5</v>
      </c>
      <c r="G175" s="35">
        <f>IFERROR(__xludf.DUMMYFUNCTION("""COMPUTED_VALUE"""),10.0)</f>
        <v>10</v>
      </c>
      <c r="H175" s="36">
        <f>IFERROR(__xludf.DUMMYFUNCTION("""COMPUTED_VALUE"""),2.0)</f>
        <v>2</v>
      </c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43"/>
      <c r="T175" s="43"/>
      <c r="U175" s="43"/>
      <c r="V175" s="43"/>
    </row>
    <row r="176">
      <c r="A176" s="43" t="str">
        <f>IFERROR(__xludf.DUMMYFUNCTION("""COMPUTED_VALUE"""),"Сотник Мария")</f>
        <v>Сотник Мария</v>
      </c>
      <c r="B176" s="36">
        <f>IFERROR(__xludf.DUMMYFUNCTION("""COMPUTED_VALUE"""),15.0)</f>
        <v>15</v>
      </c>
      <c r="C176" s="35">
        <f>IFERROR(__xludf.DUMMYFUNCTION("""COMPUTED_VALUE"""),15.0)</f>
        <v>15</v>
      </c>
      <c r="D176" s="35"/>
      <c r="E176" s="35"/>
      <c r="F176" s="34">
        <f>IFERROR(__xludf.DUMMYFUNCTION("""COMPUTED_VALUE"""),5.0)</f>
        <v>5</v>
      </c>
      <c r="G176" s="35">
        <f>IFERROR(__xludf.DUMMYFUNCTION("""COMPUTED_VALUE"""),10.0)</f>
        <v>10</v>
      </c>
      <c r="H176" s="36">
        <f>IFERROR(__xludf.DUMMYFUNCTION("""COMPUTED_VALUE"""),0.0)</f>
        <v>0</v>
      </c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43"/>
      <c r="T176" s="43"/>
      <c r="U176" s="43"/>
      <c r="V176" s="43"/>
    </row>
    <row r="177">
      <c r="A177" s="43" t="str">
        <f>IFERROR(__xludf.DUMMYFUNCTION("""COMPUTED_VALUE"""),"Марамыгина Земфира")</f>
        <v>Марамыгина Земфира</v>
      </c>
      <c r="B177" s="36">
        <f>IFERROR(__xludf.DUMMYFUNCTION("""COMPUTED_VALUE"""),12.0)</f>
        <v>12</v>
      </c>
      <c r="C177" s="35">
        <f>IFERROR(__xludf.DUMMYFUNCTION("""COMPUTED_VALUE"""),12.0)</f>
        <v>12</v>
      </c>
      <c r="D177" s="35"/>
      <c r="E177" s="35"/>
      <c r="F177" s="34">
        <f>IFERROR(__xludf.DUMMYFUNCTION("""COMPUTED_VALUE"""),0.0)</f>
        <v>0</v>
      </c>
      <c r="G177" s="35">
        <f>IFERROR(__xludf.DUMMYFUNCTION("""COMPUTED_VALUE"""),10.0)</f>
        <v>10</v>
      </c>
      <c r="H177" s="36">
        <f>IFERROR(__xludf.DUMMYFUNCTION("""COMPUTED_VALUE"""),2.0)</f>
        <v>2</v>
      </c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43"/>
      <c r="T177" s="43"/>
      <c r="U177" s="43"/>
      <c r="V177" s="43"/>
    </row>
    <row r="178">
      <c r="A178" s="43" t="str">
        <f>IFERROR(__xludf.DUMMYFUNCTION("""COMPUTED_VALUE"""),"Кривобоков Артем")</f>
        <v>Кривобоков Артем</v>
      </c>
      <c r="B178" s="36">
        <f>IFERROR(__xludf.DUMMYFUNCTION("""COMPUTED_VALUE"""),7.0)</f>
        <v>7</v>
      </c>
      <c r="C178" s="35">
        <f>IFERROR(__xludf.DUMMYFUNCTION("""COMPUTED_VALUE"""),7.0)</f>
        <v>7</v>
      </c>
      <c r="D178" s="35"/>
      <c r="E178" s="35"/>
      <c r="F178" s="34">
        <f>IFERROR(__xludf.DUMMYFUNCTION("""COMPUTED_VALUE"""),5.0)</f>
        <v>5</v>
      </c>
      <c r="G178" s="35">
        <f>IFERROR(__xludf.DUMMYFUNCTION("""COMPUTED_VALUE"""),0.0)</f>
        <v>0</v>
      </c>
      <c r="H178" s="36">
        <f>IFERROR(__xludf.DUMMYFUNCTION("""COMPUTED_VALUE"""),2.0)</f>
        <v>2</v>
      </c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43"/>
      <c r="T178" s="43"/>
      <c r="U178" s="43"/>
      <c r="V178" s="43"/>
    </row>
    <row r="179">
      <c r="A179" s="43" t="str">
        <f>IFERROR(__xludf.DUMMYFUNCTION("""COMPUTED_VALUE"""),"Потапова Нина")</f>
        <v>Потапова Нина</v>
      </c>
      <c r="B179" s="36">
        <f>IFERROR(__xludf.DUMMYFUNCTION("""COMPUTED_VALUE"""),17.0)</f>
        <v>17</v>
      </c>
      <c r="C179" s="35">
        <f>IFERROR(__xludf.DUMMYFUNCTION("""COMPUTED_VALUE"""),17.0)</f>
        <v>17</v>
      </c>
      <c r="D179" s="35"/>
      <c r="E179" s="35"/>
      <c r="F179" s="34">
        <f>IFERROR(__xludf.DUMMYFUNCTION("""COMPUTED_VALUE"""),5.0)</f>
        <v>5</v>
      </c>
      <c r="G179" s="35">
        <f>IFERROR(__xludf.DUMMYFUNCTION("""COMPUTED_VALUE"""),10.0)</f>
        <v>10</v>
      </c>
      <c r="H179" s="36">
        <f>IFERROR(__xludf.DUMMYFUNCTION("""COMPUTED_VALUE"""),2.0)</f>
        <v>2</v>
      </c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43"/>
      <c r="T179" s="43"/>
      <c r="U179" s="43"/>
      <c r="V179" s="43"/>
    </row>
    <row r="180">
      <c r="A180" s="43" t="str">
        <f>IFERROR(__xludf.DUMMYFUNCTION("""COMPUTED_VALUE"""),"Ахмарова Алина")</f>
        <v>Ахмарова Алина</v>
      </c>
      <c r="B180" s="36">
        <f>IFERROR(__xludf.DUMMYFUNCTION("""COMPUTED_VALUE"""),7.0)</f>
        <v>7</v>
      </c>
      <c r="C180" s="35">
        <f>IFERROR(__xludf.DUMMYFUNCTION("""COMPUTED_VALUE"""),7.0)</f>
        <v>7</v>
      </c>
      <c r="D180" s="35"/>
      <c r="E180" s="35"/>
      <c r="F180" s="34">
        <f>IFERROR(__xludf.DUMMYFUNCTION("""COMPUTED_VALUE"""),5.0)</f>
        <v>5</v>
      </c>
      <c r="G180" s="35">
        <f>IFERROR(__xludf.DUMMYFUNCTION("""COMPUTED_VALUE"""),0.0)</f>
        <v>0</v>
      </c>
      <c r="H180" s="36">
        <f>IFERROR(__xludf.DUMMYFUNCTION("""COMPUTED_VALUE"""),2.0)</f>
        <v>2</v>
      </c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43"/>
      <c r="T180" s="43"/>
      <c r="U180" s="43"/>
      <c r="V180" s="43"/>
    </row>
    <row r="181">
      <c r="A181" s="43" t="str">
        <f>IFERROR(__xludf.DUMMYFUNCTION("""COMPUTED_VALUE"""),"Каширова Елена")</f>
        <v>Каширова Елена</v>
      </c>
      <c r="B181" s="36">
        <f>IFERROR(__xludf.DUMMYFUNCTION("""COMPUTED_VALUE"""),7.0)</f>
        <v>7</v>
      </c>
      <c r="C181" s="35">
        <f>IFERROR(__xludf.DUMMYFUNCTION("""COMPUTED_VALUE"""),7.0)</f>
        <v>7</v>
      </c>
      <c r="D181" s="35"/>
      <c r="E181" s="35"/>
      <c r="F181" s="34">
        <f>IFERROR(__xludf.DUMMYFUNCTION("""COMPUTED_VALUE"""),5.0)</f>
        <v>5</v>
      </c>
      <c r="G181" s="35">
        <f>IFERROR(__xludf.DUMMYFUNCTION("""COMPUTED_VALUE"""),0.0)</f>
        <v>0</v>
      </c>
      <c r="H181" s="36">
        <f>IFERROR(__xludf.DUMMYFUNCTION("""COMPUTED_VALUE"""),2.0)</f>
        <v>2</v>
      </c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43"/>
      <c r="T181" s="43"/>
      <c r="U181" s="43"/>
      <c r="V181" s="43"/>
    </row>
    <row r="182">
      <c r="A182" s="43" t="str">
        <f>IFERROR(__xludf.DUMMYFUNCTION("""COMPUTED_VALUE"""),"Бровкина Татьяна")</f>
        <v>Бровкина Татьяна</v>
      </c>
      <c r="B182" s="36">
        <f>IFERROR(__xludf.DUMMYFUNCTION("""COMPUTED_VALUE"""),17.0)</f>
        <v>17</v>
      </c>
      <c r="C182" s="35">
        <f>IFERROR(__xludf.DUMMYFUNCTION("""COMPUTED_VALUE"""),17.0)</f>
        <v>17</v>
      </c>
      <c r="D182" s="35"/>
      <c r="E182" s="35"/>
      <c r="F182" s="34">
        <f>IFERROR(__xludf.DUMMYFUNCTION("""COMPUTED_VALUE"""),5.0)</f>
        <v>5</v>
      </c>
      <c r="G182" s="35">
        <f>IFERROR(__xludf.DUMMYFUNCTION("""COMPUTED_VALUE"""),10.0)</f>
        <v>10</v>
      </c>
      <c r="H182" s="36">
        <f>IFERROR(__xludf.DUMMYFUNCTION("""COMPUTED_VALUE"""),2.0)</f>
        <v>2</v>
      </c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43"/>
      <c r="T182" s="43"/>
      <c r="U182" s="43"/>
      <c r="V182" s="43"/>
    </row>
    <row r="183">
      <c r="A183" s="43" t="str">
        <f>IFERROR(__xludf.DUMMYFUNCTION("""COMPUTED_VALUE"""),"Искаков Руслан")</f>
        <v>Искаков Руслан</v>
      </c>
      <c r="B183" s="36">
        <f>IFERROR(__xludf.DUMMYFUNCTION("""COMPUTED_VALUE"""),0.0)</f>
        <v>0</v>
      </c>
      <c r="C183" s="35">
        <f>IFERROR(__xludf.DUMMYFUNCTION("""COMPUTED_VALUE"""),0.0)</f>
        <v>0</v>
      </c>
      <c r="D183" s="35"/>
      <c r="E183" s="35"/>
      <c r="F183" s="34">
        <f>IFERROR(__xludf.DUMMYFUNCTION("""COMPUTED_VALUE"""),0.0)</f>
        <v>0</v>
      </c>
      <c r="G183" s="35">
        <f>IFERROR(__xludf.DUMMYFUNCTION("""COMPUTED_VALUE"""),0.0)</f>
        <v>0</v>
      </c>
      <c r="H183" s="36">
        <f>IFERROR(__xludf.DUMMYFUNCTION("""COMPUTED_VALUE"""),0.0)</f>
        <v>0</v>
      </c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43"/>
      <c r="T183" s="43"/>
      <c r="U183" s="43"/>
      <c r="V183" s="43"/>
    </row>
    <row r="184">
      <c r="A184" s="43" t="str">
        <f>IFERROR(__xludf.DUMMYFUNCTION("""COMPUTED_VALUE"""),"Иванов Дмитрий")</f>
        <v>Иванов Дмитрий</v>
      </c>
      <c r="B184" s="36">
        <f>IFERROR(__xludf.DUMMYFUNCTION("""COMPUTED_VALUE"""),5.0)</f>
        <v>5</v>
      </c>
      <c r="C184" s="35">
        <f>IFERROR(__xludf.DUMMYFUNCTION("""COMPUTED_VALUE"""),5.0)</f>
        <v>5</v>
      </c>
      <c r="D184" s="35"/>
      <c r="E184" s="35"/>
      <c r="F184" s="34">
        <f>IFERROR(__xludf.DUMMYFUNCTION("""COMPUTED_VALUE"""),5.0)</f>
        <v>5</v>
      </c>
      <c r="G184" s="35">
        <f>IFERROR(__xludf.DUMMYFUNCTION("""COMPUTED_VALUE"""),0.0)</f>
        <v>0</v>
      </c>
      <c r="H184" s="36">
        <f>IFERROR(__xludf.DUMMYFUNCTION("""COMPUTED_VALUE"""),0.0)</f>
        <v>0</v>
      </c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43"/>
      <c r="T184" s="43"/>
      <c r="U184" s="43"/>
      <c r="V184" s="43"/>
    </row>
    <row r="185">
      <c r="A185" s="43" t="str">
        <f>IFERROR(__xludf.DUMMYFUNCTION("""COMPUTED_VALUE"""),"Мартынова Юлия")</f>
        <v>Мартынова Юлия</v>
      </c>
      <c r="B185" s="36">
        <f>IFERROR(__xludf.DUMMYFUNCTION("""COMPUTED_VALUE"""),0.0)</f>
        <v>0</v>
      </c>
      <c r="C185" s="35">
        <f>IFERROR(__xludf.DUMMYFUNCTION("""COMPUTED_VALUE"""),0.0)</f>
        <v>0</v>
      </c>
      <c r="D185" s="35"/>
      <c r="E185" s="35"/>
      <c r="F185" s="34">
        <f>IFERROR(__xludf.DUMMYFUNCTION("""COMPUTED_VALUE"""),0.0)</f>
        <v>0</v>
      </c>
      <c r="G185" s="35">
        <f>IFERROR(__xludf.DUMMYFUNCTION("""COMPUTED_VALUE"""),0.0)</f>
        <v>0</v>
      </c>
      <c r="H185" s="36">
        <f>IFERROR(__xludf.DUMMYFUNCTION("""COMPUTED_VALUE"""),0.0)</f>
        <v>0</v>
      </c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43"/>
      <c r="T185" s="43"/>
      <c r="U185" s="43"/>
      <c r="V185" s="43"/>
    </row>
    <row r="186">
      <c r="A186" s="43" t="str">
        <f>IFERROR(__xludf.DUMMYFUNCTION("""COMPUTED_VALUE"""),"Лукашенко Кристина")</f>
        <v>Лукашенко Кристина</v>
      </c>
      <c r="B186" s="36">
        <f>IFERROR(__xludf.DUMMYFUNCTION("""COMPUTED_VALUE"""),15.0)</f>
        <v>15</v>
      </c>
      <c r="C186" s="35">
        <f>IFERROR(__xludf.DUMMYFUNCTION("""COMPUTED_VALUE"""),15.0)</f>
        <v>15</v>
      </c>
      <c r="D186" s="35"/>
      <c r="E186" s="35"/>
      <c r="F186" s="34">
        <f>IFERROR(__xludf.DUMMYFUNCTION("""COMPUTED_VALUE"""),5.0)</f>
        <v>5</v>
      </c>
      <c r="G186" s="35">
        <f>IFERROR(__xludf.DUMMYFUNCTION("""COMPUTED_VALUE"""),10.0)</f>
        <v>10</v>
      </c>
      <c r="H186" s="36">
        <f>IFERROR(__xludf.DUMMYFUNCTION("""COMPUTED_VALUE"""),0.0)</f>
        <v>0</v>
      </c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43"/>
      <c r="T186" s="43"/>
      <c r="U186" s="43"/>
      <c r="V186" s="43"/>
    </row>
    <row r="187">
      <c r="A187" s="43" t="str">
        <f>IFERROR(__xludf.DUMMYFUNCTION("""COMPUTED_VALUE"""),"Воронянский Владимир")</f>
        <v>Воронянский Владимир</v>
      </c>
      <c r="B187" s="36">
        <f>IFERROR(__xludf.DUMMYFUNCTION("""COMPUTED_VALUE"""),15.0)</f>
        <v>15</v>
      </c>
      <c r="C187" s="35">
        <f>IFERROR(__xludf.DUMMYFUNCTION("""COMPUTED_VALUE"""),15.0)</f>
        <v>15</v>
      </c>
      <c r="D187" s="35"/>
      <c r="E187" s="35"/>
      <c r="F187" s="34">
        <f>IFERROR(__xludf.DUMMYFUNCTION("""COMPUTED_VALUE"""),5.0)</f>
        <v>5</v>
      </c>
      <c r="G187" s="35">
        <f>IFERROR(__xludf.DUMMYFUNCTION("""COMPUTED_VALUE"""),10.0)</f>
        <v>10</v>
      </c>
      <c r="H187" s="36">
        <f>IFERROR(__xludf.DUMMYFUNCTION("""COMPUTED_VALUE"""),0.0)</f>
        <v>0</v>
      </c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43"/>
      <c r="T187" s="43"/>
      <c r="U187" s="43"/>
      <c r="V187" s="43"/>
    </row>
    <row r="188">
      <c r="A188" s="43" t="str">
        <f>IFERROR(__xludf.DUMMYFUNCTION("""COMPUTED_VALUE"""),"Чихачёва Ольга")</f>
        <v>Чихачёва Ольга</v>
      </c>
      <c r="B188" s="36">
        <f>IFERROR(__xludf.DUMMYFUNCTION("""COMPUTED_VALUE"""),0.0)</f>
        <v>0</v>
      </c>
      <c r="C188" s="35">
        <f>IFERROR(__xludf.DUMMYFUNCTION("""COMPUTED_VALUE"""),0.0)</f>
        <v>0</v>
      </c>
      <c r="D188" s="35"/>
      <c r="E188" s="35"/>
      <c r="F188" s="34">
        <f>IFERROR(__xludf.DUMMYFUNCTION("""COMPUTED_VALUE"""),0.0)</f>
        <v>0</v>
      </c>
      <c r="G188" s="35">
        <f>IFERROR(__xludf.DUMMYFUNCTION("""COMPUTED_VALUE"""),0.0)</f>
        <v>0</v>
      </c>
      <c r="H188" s="36">
        <f>IFERROR(__xludf.DUMMYFUNCTION("""COMPUTED_VALUE"""),0.0)</f>
        <v>0</v>
      </c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43"/>
      <c r="T188" s="43"/>
      <c r="U188" s="43"/>
      <c r="V188" s="43"/>
    </row>
    <row r="189">
      <c r="A189" s="43" t="str">
        <f>IFERROR(__xludf.DUMMYFUNCTION("""COMPUTED_VALUE"""),"Собачев Андрей")</f>
        <v>Собачев Андрей</v>
      </c>
      <c r="B189" s="36">
        <f>IFERROR(__xludf.DUMMYFUNCTION("""COMPUTED_VALUE"""),0.0)</f>
        <v>0</v>
      </c>
      <c r="C189" s="35">
        <f>IFERROR(__xludf.DUMMYFUNCTION("""COMPUTED_VALUE"""),0.0)</f>
        <v>0</v>
      </c>
      <c r="D189" s="35"/>
      <c r="E189" s="35"/>
      <c r="F189" s="34">
        <f>IFERROR(__xludf.DUMMYFUNCTION("""COMPUTED_VALUE"""),0.0)</f>
        <v>0</v>
      </c>
      <c r="G189" s="35">
        <f>IFERROR(__xludf.DUMMYFUNCTION("""COMPUTED_VALUE"""),0.0)</f>
        <v>0</v>
      </c>
      <c r="H189" s="36">
        <f>IFERROR(__xludf.DUMMYFUNCTION("""COMPUTED_VALUE"""),0.0)</f>
        <v>0</v>
      </c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43"/>
      <c r="T189" s="43"/>
      <c r="U189" s="43"/>
      <c r="V189" s="43"/>
    </row>
    <row r="190">
      <c r="A190" s="43" t="str">
        <f>IFERROR(__xludf.DUMMYFUNCTION("""COMPUTED_VALUE"""),"Егорова Виктория")</f>
        <v>Егорова Виктория</v>
      </c>
      <c r="B190" s="36">
        <f>IFERROR(__xludf.DUMMYFUNCTION("""COMPUTED_VALUE"""),0.0)</f>
        <v>0</v>
      </c>
      <c r="C190" s="35">
        <f>IFERROR(__xludf.DUMMYFUNCTION("""COMPUTED_VALUE"""),0.0)</f>
        <v>0</v>
      </c>
      <c r="D190" s="35"/>
      <c r="E190" s="35"/>
      <c r="F190" s="34">
        <f>IFERROR(__xludf.DUMMYFUNCTION("""COMPUTED_VALUE"""),0.0)</f>
        <v>0</v>
      </c>
      <c r="G190" s="35">
        <f>IFERROR(__xludf.DUMMYFUNCTION("""COMPUTED_VALUE"""),0.0)</f>
        <v>0</v>
      </c>
      <c r="H190" s="36">
        <f>IFERROR(__xludf.DUMMYFUNCTION("""COMPUTED_VALUE"""),0.0)</f>
        <v>0</v>
      </c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43"/>
      <c r="T190" s="43"/>
      <c r="U190" s="43"/>
      <c r="V190" s="43"/>
    </row>
    <row r="191">
      <c r="A191" s="43" t="str">
        <f>IFERROR(__xludf.DUMMYFUNCTION("""COMPUTED_VALUE"""),"Куропаткин Сергей")</f>
        <v>Куропаткин Сергей</v>
      </c>
      <c r="B191" s="36">
        <f>IFERROR(__xludf.DUMMYFUNCTION("""COMPUTED_VALUE"""),0.0)</f>
        <v>0</v>
      </c>
      <c r="C191" s="35">
        <f>IFERROR(__xludf.DUMMYFUNCTION("""COMPUTED_VALUE"""),0.0)</f>
        <v>0</v>
      </c>
      <c r="D191" s="35"/>
      <c r="E191" s="35"/>
      <c r="F191" s="34">
        <f>IFERROR(__xludf.DUMMYFUNCTION("""COMPUTED_VALUE"""),0.0)</f>
        <v>0</v>
      </c>
      <c r="G191" s="35">
        <f>IFERROR(__xludf.DUMMYFUNCTION("""COMPUTED_VALUE"""),0.0)</f>
        <v>0</v>
      </c>
      <c r="H191" s="36">
        <f>IFERROR(__xludf.DUMMYFUNCTION("""COMPUTED_VALUE"""),0.0)</f>
        <v>0</v>
      </c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43"/>
      <c r="T191" s="43"/>
      <c r="U191" s="43"/>
      <c r="V191" s="43"/>
    </row>
    <row r="192">
      <c r="A192" s="43" t="str">
        <f>IFERROR(__xludf.DUMMYFUNCTION("""COMPUTED_VALUE"""),"Бучнева Елена")</f>
        <v>Бучнева Елена</v>
      </c>
      <c r="B192" s="36">
        <f>IFERROR(__xludf.DUMMYFUNCTION("""COMPUTED_VALUE"""),0.0)</f>
        <v>0</v>
      </c>
      <c r="C192" s="35">
        <f>IFERROR(__xludf.DUMMYFUNCTION("""COMPUTED_VALUE"""),0.0)</f>
        <v>0</v>
      </c>
      <c r="D192" s="35"/>
      <c r="E192" s="35"/>
      <c r="F192" s="34">
        <f>IFERROR(__xludf.DUMMYFUNCTION("""COMPUTED_VALUE"""),0.0)</f>
        <v>0</v>
      </c>
      <c r="G192" s="35">
        <f>IFERROR(__xludf.DUMMYFUNCTION("""COMPUTED_VALUE"""),0.0)</f>
        <v>0</v>
      </c>
      <c r="H192" s="36">
        <f>IFERROR(__xludf.DUMMYFUNCTION("""COMPUTED_VALUE"""),0.0)</f>
        <v>0</v>
      </c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43"/>
      <c r="T192" s="43"/>
      <c r="U192" s="43"/>
      <c r="V192" s="43"/>
    </row>
    <row r="193">
      <c r="A193" s="43" t="str">
        <f>IFERROR(__xludf.DUMMYFUNCTION("""COMPUTED_VALUE"""),"Шубина Алёна")</f>
        <v>Шубина Алёна</v>
      </c>
      <c r="B193" s="36">
        <f>IFERROR(__xludf.DUMMYFUNCTION("""COMPUTED_VALUE"""),0.0)</f>
        <v>0</v>
      </c>
      <c r="C193" s="35">
        <f>IFERROR(__xludf.DUMMYFUNCTION("""COMPUTED_VALUE"""),0.0)</f>
        <v>0</v>
      </c>
      <c r="D193" s="35"/>
      <c r="E193" s="35"/>
      <c r="F193" s="34">
        <f>IFERROR(__xludf.DUMMYFUNCTION("""COMPUTED_VALUE"""),0.0)</f>
        <v>0</v>
      </c>
      <c r="G193" s="35">
        <f>IFERROR(__xludf.DUMMYFUNCTION("""COMPUTED_VALUE"""),0.0)</f>
        <v>0</v>
      </c>
      <c r="H193" s="36">
        <f>IFERROR(__xludf.DUMMYFUNCTION("""COMPUTED_VALUE"""),0.0)</f>
        <v>0</v>
      </c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43"/>
      <c r="T193" s="43"/>
      <c r="U193" s="43"/>
      <c r="V193" s="43"/>
    </row>
    <row r="194">
      <c r="A194" s="43" t="str">
        <f>IFERROR(__xludf.DUMMYFUNCTION("""COMPUTED_VALUE"""),"Хагуров Роман")</f>
        <v>Хагуров Роман</v>
      </c>
      <c r="B194" s="36">
        <f>IFERROR(__xludf.DUMMYFUNCTION("""COMPUTED_VALUE"""),2.0)</f>
        <v>2</v>
      </c>
      <c r="C194" s="35">
        <f>IFERROR(__xludf.DUMMYFUNCTION("""COMPUTED_VALUE"""),2.0)</f>
        <v>2</v>
      </c>
      <c r="D194" s="35"/>
      <c r="E194" s="35"/>
      <c r="F194" s="34">
        <f>IFERROR(__xludf.DUMMYFUNCTION("""COMPUTED_VALUE"""),0.0)</f>
        <v>0</v>
      </c>
      <c r="G194" s="35">
        <f>IFERROR(__xludf.DUMMYFUNCTION("""COMPUTED_VALUE"""),0.0)</f>
        <v>0</v>
      </c>
      <c r="H194" s="36">
        <f>IFERROR(__xludf.DUMMYFUNCTION("""COMPUTED_VALUE"""),2.0)</f>
        <v>2</v>
      </c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43"/>
      <c r="T194" s="43"/>
      <c r="U194" s="43"/>
      <c r="V194" s="43"/>
    </row>
    <row r="195">
      <c r="A195" s="43" t="str">
        <f>IFERROR(__xludf.DUMMYFUNCTION("""COMPUTED_VALUE"""),"Курганов Николай")</f>
        <v>Курганов Николай</v>
      </c>
      <c r="B195" s="36">
        <f>IFERROR(__xludf.DUMMYFUNCTION("""COMPUTED_VALUE"""),17.0)</f>
        <v>17</v>
      </c>
      <c r="C195" s="35">
        <f>IFERROR(__xludf.DUMMYFUNCTION("""COMPUTED_VALUE"""),17.0)</f>
        <v>17</v>
      </c>
      <c r="D195" s="35"/>
      <c r="E195" s="35"/>
      <c r="F195" s="34">
        <f>IFERROR(__xludf.DUMMYFUNCTION("""COMPUTED_VALUE"""),5.0)</f>
        <v>5</v>
      </c>
      <c r="G195" s="35">
        <f>IFERROR(__xludf.DUMMYFUNCTION("""COMPUTED_VALUE"""),10.0)</f>
        <v>10</v>
      </c>
      <c r="H195" s="36">
        <f>IFERROR(__xludf.DUMMYFUNCTION("""COMPUTED_VALUE"""),2.0)</f>
        <v>2</v>
      </c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43"/>
      <c r="T195" s="43"/>
      <c r="U195" s="43"/>
      <c r="V195" s="43"/>
    </row>
    <row r="196">
      <c r="A196" s="43" t="str">
        <f>IFERROR(__xludf.DUMMYFUNCTION("""COMPUTED_VALUE"""),"Скупова Надия")</f>
        <v>Скупова Надия</v>
      </c>
      <c r="B196" s="36">
        <f>IFERROR(__xludf.DUMMYFUNCTION("""COMPUTED_VALUE"""),17.0)</f>
        <v>17</v>
      </c>
      <c r="C196" s="35">
        <f>IFERROR(__xludf.DUMMYFUNCTION("""COMPUTED_VALUE"""),17.0)</f>
        <v>17</v>
      </c>
      <c r="D196" s="35"/>
      <c r="E196" s="35"/>
      <c r="F196" s="34">
        <f>IFERROR(__xludf.DUMMYFUNCTION("""COMPUTED_VALUE"""),5.0)</f>
        <v>5</v>
      </c>
      <c r="G196" s="35">
        <f>IFERROR(__xludf.DUMMYFUNCTION("""COMPUTED_VALUE"""),10.0)</f>
        <v>10</v>
      </c>
      <c r="H196" s="36">
        <f>IFERROR(__xludf.DUMMYFUNCTION("""COMPUTED_VALUE"""),2.0)</f>
        <v>2</v>
      </c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43"/>
      <c r="T196" s="43"/>
      <c r="U196" s="43"/>
      <c r="V196" s="43"/>
    </row>
    <row r="197">
      <c r="A197" s="43" t="str">
        <f>IFERROR(__xludf.DUMMYFUNCTION("""COMPUTED_VALUE"""),"Валеева Гульназ")</f>
        <v>Валеева Гульназ</v>
      </c>
      <c r="B197" s="36">
        <f>IFERROR(__xludf.DUMMYFUNCTION("""COMPUTED_VALUE"""),17.0)</f>
        <v>17</v>
      </c>
      <c r="C197" s="35">
        <f>IFERROR(__xludf.DUMMYFUNCTION("""COMPUTED_VALUE"""),17.0)</f>
        <v>17</v>
      </c>
      <c r="D197" s="35"/>
      <c r="E197" s="35"/>
      <c r="F197" s="34">
        <f>IFERROR(__xludf.DUMMYFUNCTION("""COMPUTED_VALUE"""),5.0)</f>
        <v>5</v>
      </c>
      <c r="G197" s="35">
        <f>IFERROR(__xludf.DUMMYFUNCTION("""COMPUTED_VALUE"""),10.0)</f>
        <v>10</v>
      </c>
      <c r="H197" s="36">
        <f>IFERROR(__xludf.DUMMYFUNCTION("""COMPUTED_VALUE"""),2.0)</f>
        <v>2</v>
      </c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43"/>
      <c r="T197" s="43"/>
      <c r="U197" s="43"/>
      <c r="V197" s="43"/>
    </row>
    <row r="198">
      <c r="A198" s="43" t="str">
        <f>IFERROR(__xludf.DUMMYFUNCTION("""COMPUTED_VALUE"""),"Полтавская Татьяна")</f>
        <v>Полтавская Татьяна</v>
      </c>
      <c r="B198" s="36">
        <f>IFERROR(__xludf.DUMMYFUNCTION("""COMPUTED_VALUE"""),0.0)</f>
        <v>0</v>
      </c>
      <c r="C198" s="35">
        <f>IFERROR(__xludf.DUMMYFUNCTION("""COMPUTED_VALUE"""),0.0)</f>
        <v>0</v>
      </c>
      <c r="D198" s="35"/>
      <c r="E198" s="35"/>
      <c r="F198" s="34">
        <f>IFERROR(__xludf.DUMMYFUNCTION("""COMPUTED_VALUE"""),0.0)</f>
        <v>0</v>
      </c>
      <c r="G198" s="35">
        <f>IFERROR(__xludf.DUMMYFUNCTION("""COMPUTED_VALUE"""),0.0)</f>
        <v>0</v>
      </c>
      <c r="H198" s="36">
        <f>IFERROR(__xludf.DUMMYFUNCTION("""COMPUTED_VALUE"""),0.0)</f>
        <v>0</v>
      </c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43"/>
      <c r="T198" s="43"/>
      <c r="U198" s="43"/>
      <c r="V198" s="43"/>
    </row>
    <row r="199">
      <c r="A199" s="43" t="str">
        <f>IFERROR(__xludf.DUMMYFUNCTION("""COMPUTED_VALUE"""),"Козьмина Наталия")</f>
        <v>Козьмина Наталия</v>
      </c>
      <c r="B199" s="36">
        <f>IFERROR(__xludf.DUMMYFUNCTION("""COMPUTED_VALUE"""),0.0)</f>
        <v>0</v>
      </c>
      <c r="C199" s="35">
        <f>IFERROR(__xludf.DUMMYFUNCTION("""COMPUTED_VALUE"""),0.0)</f>
        <v>0</v>
      </c>
      <c r="D199" s="35"/>
      <c r="E199" s="35"/>
      <c r="F199" s="34">
        <f>IFERROR(__xludf.DUMMYFUNCTION("""COMPUTED_VALUE"""),0.0)</f>
        <v>0</v>
      </c>
      <c r="G199" s="35">
        <f>IFERROR(__xludf.DUMMYFUNCTION("""COMPUTED_VALUE"""),0.0)</f>
        <v>0</v>
      </c>
      <c r="H199" s="36">
        <f>IFERROR(__xludf.DUMMYFUNCTION("""COMPUTED_VALUE"""),0.0)</f>
        <v>0</v>
      </c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43"/>
      <c r="T199" s="43"/>
      <c r="U199" s="43"/>
      <c r="V199" s="43"/>
    </row>
    <row r="200">
      <c r="A200" s="43" t="str">
        <f>IFERROR(__xludf.DUMMYFUNCTION("""COMPUTED_VALUE"""),"Харисов Динар")</f>
        <v>Харисов Динар</v>
      </c>
      <c r="B200" s="36">
        <f>IFERROR(__xludf.DUMMYFUNCTION("""COMPUTED_VALUE"""),2.0)</f>
        <v>2</v>
      </c>
      <c r="C200" s="35">
        <f>IFERROR(__xludf.DUMMYFUNCTION("""COMPUTED_VALUE"""),2.0)</f>
        <v>2</v>
      </c>
      <c r="D200" s="35"/>
      <c r="E200" s="35"/>
      <c r="F200" s="34">
        <f>IFERROR(__xludf.DUMMYFUNCTION("""COMPUTED_VALUE"""),0.0)</f>
        <v>0</v>
      </c>
      <c r="G200" s="35">
        <f>IFERROR(__xludf.DUMMYFUNCTION("""COMPUTED_VALUE"""),0.0)</f>
        <v>0</v>
      </c>
      <c r="H200" s="36">
        <f>IFERROR(__xludf.DUMMYFUNCTION("""COMPUTED_VALUE"""),2.0)</f>
        <v>2</v>
      </c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43"/>
      <c r="T200" s="43"/>
      <c r="U200" s="43"/>
      <c r="V200" s="43"/>
    </row>
    <row r="201">
      <c r="A201" s="43" t="str">
        <f>IFERROR(__xludf.DUMMYFUNCTION("""COMPUTED_VALUE"""),"Луньков Динис")</f>
        <v>Луньков Динис</v>
      </c>
      <c r="B201" s="36">
        <f>IFERROR(__xludf.DUMMYFUNCTION("""COMPUTED_VALUE"""),10.0)</f>
        <v>10</v>
      </c>
      <c r="C201" s="35">
        <f>IFERROR(__xludf.DUMMYFUNCTION("""COMPUTED_VALUE"""),10.0)</f>
        <v>10</v>
      </c>
      <c r="D201" s="35"/>
      <c r="E201" s="35"/>
      <c r="F201" s="34">
        <f>IFERROR(__xludf.DUMMYFUNCTION("""COMPUTED_VALUE"""),0.0)</f>
        <v>0</v>
      </c>
      <c r="G201" s="35">
        <f>IFERROR(__xludf.DUMMYFUNCTION("""COMPUTED_VALUE"""),10.0)</f>
        <v>10</v>
      </c>
      <c r="H201" s="36">
        <f>IFERROR(__xludf.DUMMYFUNCTION("""COMPUTED_VALUE"""),0.0)</f>
        <v>0</v>
      </c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43"/>
      <c r="T201" s="43"/>
      <c r="U201" s="43"/>
      <c r="V201" s="43"/>
    </row>
    <row r="202">
      <c r="A202" s="43" t="str">
        <f>IFERROR(__xludf.DUMMYFUNCTION("""COMPUTED_VALUE"""),"Кудряшова Ксения")</f>
        <v>Кудряшова Ксения</v>
      </c>
      <c r="B202" s="36">
        <f>IFERROR(__xludf.DUMMYFUNCTION("""COMPUTED_VALUE"""),0.0)</f>
        <v>0</v>
      </c>
      <c r="C202" s="35">
        <f>IFERROR(__xludf.DUMMYFUNCTION("""COMPUTED_VALUE"""),0.0)</f>
        <v>0</v>
      </c>
      <c r="D202" s="35"/>
      <c r="E202" s="35"/>
      <c r="F202" s="34">
        <f>IFERROR(__xludf.DUMMYFUNCTION("""COMPUTED_VALUE"""),0.0)</f>
        <v>0</v>
      </c>
      <c r="G202" s="35">
        <f>IFERROR(__xludf.DUMMYFUNCTION("""COMPUTED_VALUE"""),0.0)</f>
        <v>0</v>
      </c>
      <c r="H202" s="36">
        <f>IFERROR(__xludf.DUMMYFUNCTION("""COMPUTED_VALUE"""),0.0)</f>
        <v>0</v>
      </c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43"/>
      <c r="T202" s="43"/>
      <c r="U202" s="43"/>
      <c r="V202" s="43"/>
    </row>
    <row r="203">
      <c r="A203" s="43" t="str">
        <f>IFERROR(__xludf.DUMMYFUNCTION("""COMPUTED_VALUE"""),"Демагина Анастасия")</f>
        <v>Демагина Анастасия</v>
      </c>
      <c r="B203" s="36">
        <f>IFERROR(__xludf.DUMMYFUNCTION("""COMPUTED_VALUE"""),0.0)</f>
        <v>0</v>
      </c>
      <c r="C203" s="35">
        <f>IFERROR(__xludf.DUMMYFUNCTION("""COMPUTED_VALUE"""),0.0)</f>
        <v>0</v>
      </c>
      <c r="D203" s="35"/>
      <c r="E203" s="35"/>
      <c r="F203" s="34">
        <f>IFERROR(__xludf.DUMMYFUNCTION("""COMPUTED_VALUE"""),0.0)</f>
        <v>0</v>
      </c>
      <c r="G203" s="35">
        <f>IFERROR(__xludf.DUMMYFUNCTION("""COMPUTED_VALUE"""),0.0)</f>
        <v>0</v>
      </c>
      <c r="H203" s="36">
        <f>IFERROR(__xludf.DUMMYFUNCTION("""COMPUTED_VALUE"""),0.0)</f>
        <v>0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43"/>
      <c r="T203" s="43"/>
      <c r="U203" s="43"/>
      <c r="V203" s="43"/>
    </row>
    <row r="204">
      <c r="A204" s="43" t="str">
        <f>IFERROR(__xludf.DUMMYFUNCTION("""COMPUTED_VALUE"""),"Тарасенко Алексей")</f>
        <v>Тарасенко Алексей</v>
      </c>
      <c r="B204" s="36">
        <f>IFERROR(__xludf.DUMMYFUNCTION("""COMPUTED_VALUE"""),5.0)</f>
        <v>5</v>
      </c>
      <c r="C204" s="35">
        <f>IFERROR(__xludf.DUMMYFUNCTION("""COMPUTED_VALUE"""),5.0)</f>
        <v>5</v>
      </c>
      <c r="D204" s="35"/>
      <c r="E204" s="35"/>
      <c r="F204" s="34">
        <f>IFERROR(__xludf.DUMMYFUNCTION("""COMPUTED_VALUE"""),5.0)</f>
        <v>5</v>
      </c>
      <c r="G204" s="35">
        <f>IFERROR(__xludf.DUMMYFUNCTION("""COMPUTED_VALUE"""),0.0)</f>
        <v>0</v>
      </c>
      <c r="H204" s="36">
        <f>IFERROR(__xludf.DUMMYFUNCTION("""COMPUTED_VALUE"""),0.0)</f>
        <v>0</v>
      </c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43"/>
      <c r="T204" s="43"/>
      <c r="U204" s="43"/>
      <c r="V204" s="43"/>
    </row>
    <row r="205">
      <c r="A205" s="43" t="str">
        <f>IFERROR(__xludf.DUMMYFUNCTION("""COMPUTED_VALUE"""),"Кривобородова Нелли")</f>
        <v>Кривобородова Нелли</v>
      </c>
      <c r="B205" s="36">
        <f>IFERROR(__xludf.DUMMYFUNCTION("""COMPUTED_VALUE"""),0.0)</f>
        <v>0</v>
      </c>
      <c r="C205" s="35">
        <f>IFERROR(__xludf.DUMMYFUNCTION("""COMPUTED_VALUE"""),0.0)</f>
        <v>0</v>
      </c>
      <c r="D205" s="35"/>
      <c r="E205" s="35"/>
      <c r="F205" s="34">
        <f>IFERROR(__xludf.DUMMYFUNCTION("""COMPUTED_VALUE"""),0.0)</f>
        <v>0</v>
      </c>
      <c r="G205" s="35">
        <f>IFERROR(__xludf.DUMMYFUNCTION("""COMPUTED_VALUE"""),0.0)</f>
        <v>0</v>
      </c>
      <c r="H205" s="36">
        <f>IFERROR(__xludf.DUMMYFUNCTION("""COMPUTED_VALUE"""),0.0)</f>
        <v>0</v>
      </c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43"/>
      <c r="T205" s="43"/>
      <c r="U205" s="43"/>
      <c r="V205" s="43"/>
    </row>
    <row r="206">
      <c r="A206" s="43" t="str">
        <f>IFERROR(__xludf.DUMMYFUNCTION("""COMPUTED_VALUE"""),"Волкова Евгения")</f>
        <v>Волкова Евгения</v>
      </c>
      <c r="B206" s="36">
        <f>IFERROR(__xludf.DUMMYFUNCTION("""COMPUTED_VALUE"""),5.0)</f>
        <v>5</v>
      </c>
      <c r="C206" s="35">
        <f>IFERROR(__xludf.DUMMYFUNCTION("""COMPUTED_VALUE"""),5.0)</f>
        <v>5</v>
      </c>
      <c r="D206" s="35"/>
      <c r="E206" s="35"/>
      <c r="F206" s="34">
        <f>IFERROR(__xludf.DUMMYFUNCTION("""COMPUTED_VALUE"""),5.0)</f>
        <v>5</v>
      </c>
      <c r="G206" s="35">
        <f>IFERROR(__xludf.DUMMYFUNCTION("""COMPUTED_VALUE"""),0.0)</f>
        <v>0</v>
      </c>
      <c r="H206" s="36">
        <f>IFERROR(__xludf.DUMMYFUNCTION("""COMPUTED_VALUE"""),0.0)</f>
        <v>0</v>
      </c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43"/>
      <c r="T206" s="43"/>
      <c r="U206" s="43"/>
      <c r="V206" s="43"/>
    </row>
    <row r="207">
      <c r="A207" s="43" t="str">
        <f>IFERROR(__xludf.DUMMYFUNCTION("""COMPUTED_VALUE"""),"Круглова Оксана")</f>
        <v>Круглова Оксана</v>
      </c>
      <c r="B207" s="36">
        <f>IFERROR(__xludf.DUMMYFUNCTION("""COMPUTED_VALUE"""),0.0)</f>
        <v>0</v>
      </c>
      <c r="C207" s="35">
        <f>IFERROR(__xludf.DUMMYFUNCTION("""COMPUTED_VALUE"""),0.0)</f>
        <v>0</v>
      </c>
      <c r="D207" s="35"/>
      <c r="E207" s="35"/>
      <c r="F207" s="34">
        <f>IFERROR(__xludf.DUMMYFUNCTION("""COMPUTED_VALUE"""),0.0)</f>
        <v>0</v>
      </c>
      <c r="G207" s="35">
        <f>IFERROR(__xludf.DUMMYFUNCTION("""COMPUTED_VALUE"""),0.0)</f>
        <v>0</v>
      </c>
      <c r="H207" s="36">
        <f>IFERROR(__xludf.DUMMYFUNCTION("""COMPUTED_VALUE"""),0.0)</f>
        <v>0</v>
      </c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43"/>
      <c r="T207" s="43"/>
      <c r="U207" s="43"/>
      <c r="V207" s="43"/>
    </row>
    <row r="208">
      <c r="A208" s="43" t="str">
        <f>IFERROR(__xludf.DUMMYFUNCTION("""COMPUTED_VALUE"""),"Заколодкина Наталья")</f>
        <v>Заколодкина Наталья</v>
      </c>
      <c r="B208" s="36">
        <f>IFERROR(__xludf.DUMMYFUNCTION("""COMPUTED_VALUE"""),5.0)</f>
        <v>5</v>
      </c>
      <c r="C208" s="35">
        <f>IFERROR(__xludf.DUMMYFUNCTION("""COMPUTED_VALUE"""),5.0)</f>
        <v>5</v>
      </c>
      <c r="D208" s="35"/>
      <c r="E208" s="35"/>
      <c r="F208" s="34">
        <f>IFERROR(__xludf.DUMMYFUNCTION("""COMPUTED_VALUE"""),5.0)</f>
        <v>5</v>
      </c>
      <c r="G208" s="35">
        <f>IFERROR(__xludf.DUMMYFUNCTION("""COMPUTED_VALUE"""),0.0)</f>
        <v>0</v>
      </c>
      <c r="H208" s="36">
        <f>IFERROR(__xludf.DUMMYFUNCTION("""COMPUTED_VALUE"""),0.0)</f>
        <v>0</v>
      </c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43"/>
      <c r="T208" s="43"/>
      <c r="U208" s="43"/>
      <c r="V208" s="43"/>
    </row>
    <row r="209">
      <c r="A209" s="43" t="str">
        <f>IFERROR(__xludf.DUMMYFUNCTION("""COMPUTED_VALUE"""),"Волкова Мариза")</f>
        <v>Волкова Мариза</v>
      </c>
      <c r="B209" s="36">
        <f>IFERROR(__xludf.DUMMYFUNCTION("""COMPUTED_VALUE"""),15.0)</f>
        <v>15</v>
      </c>
      <c r="C209" s="35">
        <f>IFERROR(__xludf.DUMMYFUNCTION("""COMPUTED_VALUE"""),15.0)</f>
        <v>15</v>
      </c>
      <c r="D209" s="35"/>
      <c r="E209" s="35"/>
      <c r="F209" s="34">
        <f>IFERROR(__xludf.DUMMYFUNCTION("""COMPUTED_VALUE"""),5.0)</f>
        <v>5</v>
      </c>
      <c r="G209" s="35">
        <f>IFERROR(__xludf.DUMMYFUNCTION("""COMPUTED_VALUE"""),10.0)</f>
        <v>10</v>
      </c>
      <c r="H209" s="36">
        <f>IFERROR(__xludf.DUMMYFUNCTION("""COMPUTED_VALUE"""),0.0)</f>
        <v>0</v>
      </c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43"/>
      <c r="T209" s="43"/>
      <c r="U209" s="43"/>
      <c r="V209" s="43"/>
    </row>
    <row r="210">
      <c r="A210" s="43" t="str">
        <f>IFERROR(__xludf.DUMMYFUNCTION("""COMPUTED_VALUE"""),"Старцев Роман")</f>
        <v>Старцев Роман</v>
      </c>
      <c r="B210" s="36">
        <f>IFERROR(__xludf.DUMMYFUNCTION("""COMPUTED_VALUE"""),17.0)</f>
        <v>17</v>
      </c>
      <c r="C210" s="35">
        <f>IFERROR(__xludf.DUMMYFUNCTION("""COMPUTED_VALUE"""),17.0)</f>
        <v>17</v>
      </c>
      <c r="D210" s="35"/>
      <c r="E210" s="35"/>
      <c r="F210" s="34">
        <f>IFERROR(__xludf.DUMMYFUNCTION("""COMPUTED_VALUE"""),5.0)</f>
        <v>5</v>
      </c>
      <c r="G210" s="35">
        <f>IFERROR(__xludf.DUMMYFUNCTION("""COMPUTED_VALUE"""),10.0)</f>
        <v>10</v>
      </c>
      <c r="H210" s="36">
        <f>IFERROR(__xludf.DUMMYFUNCTION("""COMPUTED_VALUE"""),2.0)</f>
        <v>2</v>
      </c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43"/>
      <c r="T210" s="43"/>
      <c r="U210" s="43"/>
      <c r="V210" s="43"/>
    </row>
    <row r="211">
      <c r="A211" s="43" t="str">
        <f>IFERROR(__xludf.DUMMYFUNCTION("""COMPUTED_VALUE"""),"Татаринцева Юлия")</f>
        <v>Татаринцева Юлия</v>
      </c>
      <c r="B211" s="36">
        <f>IFERROR(__xludf.DUMMYFUNCTION("""COMPUTED_VALUE"""),5.0)</f>
        <v>5</v>
      </c>
      <c r="C211" s="35">
        <f>IFERROR(__xludf.DUMMYFUNCTION("""COMPUTED_VALUE"""),5.0)</f>
        <v>5</v>
      </c>
      <c r="D211" s="35"/>
      <c r="E211" s="35"/>
      <c r="F211" s="34">
        <f>IFERROR(__xludf.DUMMYFUNCTION("""COMPUTED_VALUE"""),5.0)</f>
        <v>5</v>
      </c>
      <c r="G211" s="35">
        <f>IFERROR(__xludf.DUMMYFUNCTION("""COMPUTED_VALUE"""),0.0)</f>
        <v>0</v>
      </c>
      <c r="H211" s="36">
        <f>IFERROR(__xludf.DUMMYFUNCTION("""COMPUTED_VALUE"""),0.0)</f>
        <v>0</v>
      </c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43"/>
      <c r="T211" s="43"/>
      <c r="U211" s="43"/>
      <c r="V211" s="43"/>
    </row>
    <row r="212">
      <c r="A212" s="43" t="str">
        <f>IFERROR(__xludf.DUMMYFUNCTION("""COMPUTED_VALUE"""),"Сафиуллина Ольга")</f>
        <v>Сафиуллина Ольга</v>
      </c>
      <c r="B212" s="36">
        <f>IFERROR(__xludf.DUMMYFUNCTION("""COMPUTED_VALUE"""),5.0)</f>
        <v>5</v>
      </c>
      <c r="C212" s="35">
        <f>IFERROR(__xludf.DUMMYFUNCTION("""COMPUTED_VALUE"""),5.0)</f>
        <v>5</v>
      </c>
      <c r="D212" s="35"/>
      <c r="E212" s="35"/>
      <c r="F212" s="34">
        <f>IFERROR(__xludf.DUMMYFUNCTION("""COMPUTED_VALUE"""),5.0)</f>
        <v>5</v>
      </c>
      <c r="G212" s="35">
        <f>IFERROR(__xludf.DUMMYFUNCTION("""COMPUTED_VALUE"""),0.0)</f>
        <v>0</v>
      </c>
      <c r="H212" s="36">
        <f>IFERROR(__xludf.DUMMYFUNCTION("""COMPUTED_VALUE"""),0.0)</f>
        <v>0</v>
      </c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43"/>
      <c r="T212" s="43"/>
      <c r="U212" s="43"/>
      <c r="V212" s="43"/>
    </row>
    <row r="213">
      <c r="A213" s="43" t="str">
        <f>IFERROR(__xludf.DUMMYFUNCTION("""COMPUTED_VALUE"""),"Лобовикова Ксения")</f>
        <v>Лобовикова Ксения</v>
      </c>
      <c r="B213" s="36">
        <f>IFERROR(__xludf.DUMMYFUNCTION("""COMPUTED_VALUE"""),17.0)</f>
        <v>17</v>
      </c>
      <c r="C213" s="35">
        <f>IFERROR(__xludf.DUMMYFUNCTION("""COMPUTED_VALUE"""),17.0)</f>
        <v>17</v>
      </c>
      <c r="D213" s="35"/>
      <c r="E213" s="35"/>
      <c r="F213" s="34">
        <f>IFERROR(__xludf.DUMMYFUNCTION("""COMPUTED_VALUE"""),5.0)</f>
        <v>5</v>
      </c>
      <c r="G213" s="35">
        <f>IFERROR(__xludf.DUMMYFUNCTION("""COMPUTED_VALUE"""),10.0)</f>
        <v>10</v>
      </c>
      <c r="H213" s="36">
        <f>IFERROR(__xludf.DUMMYFUNCTION("""COMPUTED_VALUE"""),2.0)</f>
        <v>2</v>
      </c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43"/>
      <c r="T213" s="43"/>
      <c r="U213" s="43"/>
      <c r="V213" s="43"/>
    </row>
    <row r="214">
      <c r="A214" s="43" t="str">
        <f>IFERROR(__xludf.DUMMYFUNCTION("""COMPUTED_VALUE"""),"Пуховская Эльвира")</f>
        <v>Пуховская Эльвира</v>
      </c>
      <c r="B214" s="36">
        <f>IFERROR(__xludf.DUMMYFUNCTION("""COMPUTED_VALUE"""),10.0)</f>
        <v>10</v>
      </c>
      <c r="C214" s="35">
        <f>IFERROR(__xludf.DUMMYFUNCTION("""COMPUTED_VALUE"""),10.0)</f>
        <v>10</v>
      </c>
      <c r="D214" s="35"/>
      <c r="E214" s="35"/>
      <c r="F214" s="34">
        <f>IFERROR(__xludf.DUMMYFUNCTION("""COMPUTED_VALUE"""),0.0)</f>
        <v>0</v>
      </c>
      <c r="G214" s="35">
        <f>IFERROR(__xludf.DUMMYFUNCTION("""COMPUTED_VALUE"""),10.0)</f>
        <v>10</v>
      </c>
      <c r="H214" s="36">
        <f>IFERROR(__xludf.DUMMYFUNCTION("""COMPUTED_VALUE"""),0.0)</f>
        <v>0</v>
      </c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3"/>
      <c r="T214" s="43"/>
      <c r="U214" s="43"/>
      <c r="V214" s="43"/>
    </row>
    <row r="215">
      <c r="A215" s="43" t="str">
        <f>IFERROR(__xludf.DUMMYFUNCTION("""COMPUTED_VALUE"""),"Малолетенко Ульяна")</f>
        <v>Малолетенко Ульяна</v>
      </c>
      <c r="B215" s="36">
        <f>IFERROR(__xludf.DUMMYFUNCTION("""COMPUTED_VALUE"""),17.0)</f>
        <v>17</v>
      </c>
      <c r="C215" s="35">
        <f>IFERROR(__xludf.DUMMYFUNCTION("""COMPUTED_VALUE"""),17.0)</f>
        <v>17</v>
      </c>
      <c r="D215" s="35"/>
      <c r="E215" s="35"/>
      <c r="F215" s="34">
        <f>IFERROR(__xludf.DUMMYFUNCTION("""COMPUTED_VALUE"""),5.0)</f>
        <v>5</v>
      </c>
      <c r="G215" s="35">
        <f>IFERROR(__xludf.DUMMYFUNCTION("""COMPUTED_VALUE"""),10.0)</f>
        <v>10</v>
      </c>
      <c r="H215" s="36">
        <f>IFERROR(__xludf.DUMMYFUNCTION("""COMPUTED_VALUE"""),2.0)</f>
        <v>2</v>
      </c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43"/>
      <c r="T215" s="43"/>
      <c r="U215" s="43"/>
      <c r="V215" s="43"/>
    </row>
    <row r="216">
      <c r="A216" s="43" t="str">
        <f>IFERROR(__xludf.DUMMYFUNCTION("""COMPUTED_VALUE"""),"Калмыков Данил")</f>
        <v>Калмыков Данил</v>
      </c>
      <c r="B216" s="36">
        <f>IFERROR(__xludf.DUMMYFUNCTION("""COMPUTED_VALUE"""),0.0)</f>
        <v>0</v>
      </c>
      <c r="C216" s="35">
        <f>IFERROR(__xludf.DUMMYFUNCTION("""COMPUTED_VALUE"""),0.0)</f>
        <v>0</v>
      </c>
      <c r="D216" s="35"/>
      <c r="E216" s="35"/>
      <c r="F216" s="34">
        <f>IFERROR(__xludf.DUMMYFUNCTION("""COMPUTED_VALUE"""),0.0)</f>
        <v>0</v>
      </c>
      <c r="G216" s="35">
        <f>IFERROR(__xludf.DUMMYFUNCTION("""COMPUTED_VALUE"""),0.0)</f>
        <v>0</v>
      </c>
      <c r="H216" s="36">
        <f>IFERROR(__xludf.DUMMYFUNCTION("""COMPUTED_VALUE"""),0.0)</f>
        <v>0</v>
      </c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43"/>
      <c r="T216" s="43"/>
      <c r="U216" s="43"/>
      <c r="V216" s="43"/>
    </row>
    <row r="217">
      <c r="A217" s="43" t="str">
        <f>IFERROR(__xludf.DUMMYFUNCTION("""COMPUTED_VALUE"""),"Сиромская Нина")</f>
        <v>Сиромская Нина</v>
      </c>
      <c r="B217" s="36">
        <f>IFERROR(__xludf.DUMMYFUNCTION("""COMPUTED_VALUE"""),17.0)</f>
        <v>17</v>
      </c>
      <c r="C217" s="35">
        <f>IFERROR(__xludf.DUMMYFUNCTION("""COMPUTED_VALUE"""),17.0)</f>
        <v>17</v>
      </c>
      <c r="D217" s="35"/>
      <c r="E217" s="35"/>
      <c r="F217" s="34">
        <f>IFERROR(__xludf.DUMMYFUNCTION("""COMPUTED_VALUE"""),5.0)</f>
        <v>5</v>
      </c>
      <c r="G217" s="35">
        <f>IFERROR(__xludf.DUMMYFUNCTION("""COMPUTED_VALUE"""),10.0)</f>
        <v>10</v>
      </c>
      <c r="H217" s="36">
        <f>IFERROR(__xludf.DUMMYFUNCTION("""COMPUTED_VALUE"""),2.0)</f>
        <v>2</v>
      </c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43"/>
      <c r="T217" s="43"/>
      <c r="U217" s="43"/>
      <c r="V217" s="43"/>
    </row>
    <row r="218">
      <c r="A218" s="43" t="str">
        <f>IFERROR(__xludf.DUMMYFUNCTION("""COMPUTED_VALUE"""),"Гладкова Светлана")</f>
        <v>Гладкова Светлана</v>
      </c>
      <c r="B218" s="36">
        <f>IFERROR(__xludf.DUMMYFUNCTION("""COMPUTED_VALUE"""),15.0)</f>
        <v>15</v>
      </c>
      <c r="C218" s="35">
        <f>IFERROR(__xludf.DUMMYFUNCTION("""COMPUTED_VALUE"""),15.0)</f>
        <v>15</v>
      </c>
      <c r="D218" s="35"/>
      <c r="E218" s="35"/>
      <c r="F218" s="34">
        <f>IFERROR(__xludf.DUMMYFUNCTION("""COMPUTED_VALUE"""),5.0)</f>
        <v>5</v>
      </c>
      <c r="G218" s="35">
        <f>IFERROR(__xludf.DUMMYFUNCTION("""COMPUTED_VALUE"""),10.0)</f>
        <v>10</v>
      </c>
      <c r="H218" s="36">
        <f>IFERROR(__xludf.DUMMYFUNCTION("""COMPUTED_VALUE"""),0.0)</f>
        <v>0</v>
      </c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43"/>
      <c r="T218" s="43"/>
      <c r="U218" s="43"/>
      <c r="V218" s="43"/>
    </row>
    <row r="219">
      <c r="A219" s="43" t="str">
        <f>IFERROR(__xludf.DUMMYFUNCTION("""COMPUTED_VALUE"""),"Илькевич Александра")</f>
        <v>Илькевич Александра</v>
      </c>
      <c r="B219" s="36">
        <f>IFERROR(__xludf.DUMMYFUNCTION("""COMPUTED_VALUE"""),15.0)</f>
        <v>15</v>
      </c>
      <c r="C219" s="35">
        <f>IFERROR(__xludf.DUMMYFUNCTION("""COMPUTED_VALUE"""),15.0)</f>
        <v>15</v>
      </c>
      <c r="D219" s="35"/>
      <c r="E219" s="35"/>
      <c r="F219" s="34">
        <f>IFERROR(__xludf.DUMMYFUNCTION("""COMPUTED_VALUE"""),5.0)</f>
        <v>5</v>
      </c>
      <c r="G219" s="35">
        <f>IFERROR(__xludf.DUMMYFUNCTION("""COMPUTED_VALUE"""),10.0)</f>
        <v>10</v>
      </c>
      <c r="H219" s="36">
        <f>IFERROR(__xludf.DUMMYFUNCTION("""COMPUTED_VALUE"""),0.0)</f>
        <v>0</v>
      </c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43"/>
      <c r="T219" s="43"/>
      <c r="U219" s="43"/>
      <c r="V219" s="43"/>
    </row>
    <row r="220">
      <c r="A220" s="43" t="str">
        <f>IFERROR(__xludf.DUMMYFUNCTION("""COMPUTED_VALUE"""),"Денисова Евгения")</f>
        <v>Денисова Евгения</v>
      </c>
      <c r="B220" s="36">
        <f>IFERROR(__xludf.DUMMYFUNCTION("""COMPUTED_VALUE"""),15.0)</f>
        <v>15</v>
      </c>
      <c r="C220" s="35">
        <f>IFERROR(__xludf.DUMMYFUNCTION("""COMPUTED_VALUE"""),15.0)</f>
        <v>15</v>
      </c>
      <c r="D220" s="35"/>
      <c r="E220" s="35"/>
      <c r="F220" s="34">
        <f>IFERROR(__xludf.DUMMYFUNCTION("""COMPUTED_VALUE"""),5.0)</f>
        <v>5</v>
      </c>
      <c r="G220" s="35">
        <f>IFERROR(__xludf.DUMMYFUNCTION("""COMPUTED_VALUE"""),10.0)</f>
        <v>10</v>
      </c>
      <c r="H220" s="36">
        <f>IFERROR(__xludf.DUMMYFUNCTION("""COMPUTED_VALUE"""),0.0)</f>
        <v>0</v>
      </c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43"/>
      <c r="T220" s="43"/>
      <c r="U220" s="43"/>
      <c r="V220" s="43"/>
    </row>
    <row r="221">
      <c r="A221" s="43" t="str">
        <f>IFERROR(__xludf.DUMMYFUNCTION("""COMPUTED_VALUE"""),"Кайшева Яна")</f>
        <v>Кайшева Яна</v>
      </c>
      <c r="B221" s="36">
        <f>IFERROR(__xludf.DUMMYFUNCTION("""COMPUTED_VALUE"""),0.0)</f>
        <v>0</v>
      </c>
      <c r="C221" s="35">
        <f>IFERROR(__xludf.DUMMYFUNCTION("""COMPUTED_VALUE"""),0.0)</f>
        <v>0</v>
      </c>
      <c r="D221" s="35"/>
      <c r="E221" s="35"/>
      <c r="F221" s="34">
        <f>IFERROR(__xludf.DUMMYFUNCTION("""COMPUTED_VALUE"""),0.0)</f>
        <v>0</v>
      </c>
      <c r="G221" s="35">
        <f>IFERROR(__xludf.DUMMYFUNCTION("""COMPUTED_VALUE"""),0.0)</f>
        <v>0</v>
      </c>
      <c r="H221" s="36">
        <f>IFERROR(__xludf.DUMMYFUNCTION("""COMPUTED_VALUE"""),0.0)</f>
        <v>0</v>
      </c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43"/>
      <c r="T221" s="43"/>
      <c r="U221" s="43"/>
      <c r="V221" s="43"/>
    </row>
    <row r="222">
      <c r="A222" s="43" t="str">
        <f>IFERROR(__xludf.DUMMYFUNCTION("""COMPUTED_VALUE"""),"Нарожный Роман")</f>
        <v>Нарожный Роман</v>
      </c>
      <c r="B222" s="36">
        <f>IFERROR(__xludf.DUMMYFUNCTION("""COMPUTED_VALUE"""),17.0)</f>
        <v>17</v>
      </c>
      <c r="C222" s="35">
        <f>IFERROR(__xludf.DUMMYFUNCTION("""COMPUTED_VALUE"""),17.0)</f>
        <v>17</v>
      </c>
      <c r="D222" s="35"/>
      <c r="E222" s="35"/>
      <c r="F222" s="34">
        <f>IFERROR(__xludf.DUMMYFUNCTION("""COMPUTED_VALUE"""),5.0)</f>
        <v>5</v>
      </c>
      <c r="G222" s="35">
        <f>IFERROR(__xludf.DUMMYFUNCTION("""COMPUTED_VALUE"""),10.0)</f>
        <v>10</v>
      </c>
      <c r="H222" s="36">
        <f>IFERROR(__xludf.DUMMYFUNCTION("""COMPUTED_VALUE"""),2.0)</f>
        <v>2</v>
      </c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43"/>
      <c r="T222" s="43"/>
      <c r="U222" s="43"/>
      <c r="V222" s="43"/>
    </row>
    <row r="223">
      <c r="A223" s="43" t="str">
        <f>IFERROR(__xludf.DUMMYFUNCTION("""COMPUTED_VALUE"""),"Мирзабекян Рудик")</f>
        <v>Мирзабекян Рудик</v>
      </c>
      <c r="B223" s="36">
        <f>IFERROR(__xludf.DUMMYFUNCTION("""COMPUTED_VALUE"""),15.0)</f>
        <v>15</v>
      </c>
      <c r="C223" s="35">
        <f>IFERROR(__xludf.DUMMYFUNCTION("""COMPUTED_VALUE"""),15.0)</f>
        <v>15</v>
      </c>
      <c r="D223" s="35"/>
      <c r="E223" s="35"/>
      <c r="F223" s="34">
        <f>IFERROR(__xludf.DUMMYFUNCTION("""COMPUTED_VALUE"""),5.0)</f>
        <v>5</v>
      </c>
      <c r="G223" s="35">
        <f>IFERROR(__xludf.DUMMYFUNCTION("""COMPUTED_VALUE"""),10.0)</f>
        <v>10</v>
      </c>
      <c r="H223" s="36">
        <f>IFERROR(__xludf.DUMMYFUNCTION("""COMPUTED_VALUE"""),0.0)</f>
        <v>0</v>
      </c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43"/>
      <c r="T223" s="43"/>
      <c r="U223" s="43"/>
      <c r="V223" s="43"/>
    </row>
    <row r="224">
      <c r="A224" s="43" t="str">
        <f>IFERROR(__xludf.DUMMYFUNCTION("""COMPUTED_VALUE"""),"Москаленко Надежда")</f>
        <v>Москаленко Надежда</v>
      </c>
      <c r="B224" s="36">
        <f>IFERROR(__xludf.DUMMYFUNCTION("""COMPUTED_VALUE"""),15.0)</f>
        <v>15</v>
      </c>
      <c r="C224" s="35">
        <f>IFERROR(__xludf.DUMMYFUNCTION("""COMPUTED_VALUE"""),15.0)</f>
        <v>15</v>
      </c>
      <c r="D224" s="35"/>
      <c r="E224" s="35"/>
      <c r="F224" s="34">
        <f>IFERROR(__xludf.DUMMYFUNCTION("""COMPUTED_VALUE"""),5.0)</f>
        <v>5</v>
      </c>
      <c r="G224" s="35">
        <f>IFERROR(__xludf.DUMMYFUNCTION("""COMPUTED_VALUE"""),10.0)</f>
        <v>10</v>
      </c>
      <c r="H224" s="36">
        <f>IFERROR(__xludf.DUMMYFUNCTION("""COMPUTED_VALUE"""),0.0)</f>
        <v>0</v>
      </c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43"/>
      <c r="T224" s="43"/>
      <c r="U224" s="43"/>
      <c r="V224" s="43"/>
    </row>
    <row r="225">
      <c r="A225" s="43" t="str">
        <f>IFERROR(__xludf.DUMMYFUNCTION("""COMPUTED_VALUE"""),"Богатский Феликс")</f>
        <v>Богатский Феликс</v>
      </c>
      <c r="B225" s="36">
        <f>IFERROR(__xludf.DUMMYFUNCTION("""COMPUTED_VALUE"""),0.0)</f>
        <v>0</v>
      </c>
      <c r="C225" s="35">
        <f>IFERROR(__xludf.DUMMYFUNCTION("""COMPUTED_VALUE"""),0.0)</f>
        <v>0</v>
      </c>
      <c r="D225" s="35"/>
      <c r="E225" s="35"/>
      <c r="F225" s="34">
        <f>IFERROR(__xludf.DUMMYFUNCTION("""COMPUTED_VALUE"""),0.0)</f>
        <v>0</v>
      </c>
      <c r="G225" s="35">
        <f>IFERROR(__xludf.DUMMYFUNCTION("""COMPUTED_VALUE"""),0.0)</f>
        <v>0</v>
      </c>
      <c r="H225" s="36">
        <f>IFERROR(__xludf.DUMMYFUNCTION("""COMPUTED_VALUE"""),0.0)</f>
        <v>0</v>
      </c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43"/>
      <c r="T225" s="43"/>
      <c r="U225" s="43"/>
      <c r="V225" s="43"/>
    </row>
    <row r="226">
      <c r="A226" s="43" t="str">
        <f>IFERROR(__xludf.DUMMYFUNCTION("""COMPUTED_VALUE"""),"Козарез Наталья")</f>
        <v>Козарез Наталья</v>
      </c>
      <c r="B226" s="36">
        <f>IFERROR(__xludf.DUMMYFUNCTION("""COMPUTED_VALUE"""),17.0)</f>
        <v>17</v>
      </c>
      <c r="C226" s="35">
        <f>IFERROR(__xludf.DUMMYFUNCTION("""COMPUTED_VALUE"""),17.0)</f>
        <v>17</v>
      </c>
      <c r="D226" s="35"/>
      <c r="E226" s="35"/>
      <c r="F226" s="34">
        <f>IFERROR(__xludf.DUMMYFUNCTION("""COMPUTED_VALUE"""),5.0)</f>
        <v>5</v>
      </c>
      <c r="G226" s="35">
        <f>IFERROR(__xludf.DUMMYFUNCTION("""COMPUTED_VALUE"""),10.0)</f>
        <v>10</v>
      </c>
      <c r="H226" s="36">
        <f>IFERROR(__xludf.DUMMYFUNCTION("""COMPUTED_VALUE"""),2.0)</f>
        <v>2</v>
      </c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43"/>
      <c r="T226" s="43"/>
      <c r="U226" s="43"/>
      <c r="V226" s="43"/>
    </row>
    <row r="227">
      <c r="A227" s="43" t="str">
        <f>IFERROR(__xludf.DUMMYFUNCTION("""COMPUTED_VALUE"""),"Якупова Алсу")</f>
        <v>Якупова Алсу</v>
      </c>
      <c r="B227" s="36">
        <f>IFERROR(__xludf.DUMMYFUNCTION("""COMPUTED_VALUE"""),5.0)</f>
        <v>5</v>
      </c>
      <c r="C227" s="35">
        <f>IFERROR(__xludf.DUMMYFUNCTION("""COMPUTED_VALUE"""),5.0)</f>
        <v>5</v>
      </c>
      <c r="D227" s="35"/>
      <c r="E227" s="35"/>
      <c r="F227" s="34">
        <f>IFERROR(__xludf.DUMMYFUNCTION("""COMPUTED_VALUE"""),5.0)</f>
        <v>5</v>
      </c>
      <c r="G227" s="35">
        <f>IFERROR(__xludf.DUMMYFUNCTION("""COMPUTED_VALUE"""),0.0)</f>
        <v>0</v>
      </c>
      <c r="H227" s="36">
        <f>IFERROR(__xludf.DUMMYFUNCTION("""COMPUTED_VALUE"""),0.0)</f>
        <v>0</v>
      </c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43"/>
      <c r="T227" s="43"/>
      <c r="U227" s="43"/>
      <c r="V227" s="43"/>
    </row>
    <row r="228">
      <c r="A228" s="43" t="str">
        <f>IFERROR(__xludf.DUMMYFUNCTION("""COMPUTED_VALUE"""),"Корольков Владимир")</f>
        <v>Корольков Владимир</v>
      </c>
      <c r="B228" s="36">
        <f>IFERROR(__xludf.DUMMYFUNCTION("""COMPUTED_VALUE"""),0.0)</f>
        <v>0</v>
      </c>
      <c r="C228" s="35">
        <f>IFERROR(__xludf.DUMMYFUNCTION("""COMPUTED_VALUE"""),0.0)</f>
        <v>0</v>
      </c>
      <c r="D228" s="35"/>
      <c r="E228" s="35"/>
      <c r="F228" s="34">
        <f>IFERROR(__xludf.DUMMYFUNCTION("""COMPUTED_VALUE"""),0.0)</f>
        <v>0</v>
      </c>
      <c r="G228" s="35">
        <f>IFERROR(__xludf.DUMMYFUNCTION("""COMPUTED_VALUE"""),0.0)</f>
        <v>0</v>
      </c>
      <c r="H228" s="36">
        <f>IFERROR(__xludf.DUMMYFUNCTION("""COMPUTED_VALUE"""),0.0)</f>
        <v>0</v>
      </c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43"/>
      <c r="T228" s="43"/>
      <c r="U228" s="43"/>
      <c r="V228" s="43"/>
    </row>
    <row r="229">
      <c r="A229" s="43" t="str">
        <f>IFERROR(__xludf.DUMMYFUNCTION("""COMPUTED_VALUE"""),"Татаринова Мария")</f>
        <v>Татаринова Мария</v>
      </c>
      <c r="B229" s="36">
        <f>IFERROR(__xludf.DUMMYFUNCTION("""COMPUTED_VALUE"""),0.0)</f>
        <v>0</v>
      </c>
      <c r="C229" s="35">
        <f>IFERROR(__xludf.DUMMYFUNCTION("""COMPUTED_VALUE"""),0.0)</f>
        <v>0</v>
      </c>
      <c r="D229" s="35"/>
      <c r="E229" s="35"/>
      <c r="F229" s="34">
        <f>IFERROR(__xludf.DUMMYFUNCTION("""COMPUTED_VALUE"""),0.0)</f>
        <v>0</v>
      </c>
      <c r="G229" s="35">
        <f>IFERROR(__xludf.DUMMYFUNCTION("""COMPUTED_VALUE"""),0.0)</f>
        <v>0</v>
      </c>
      <c r="H229" s="36">
        <f>IFERROR(__xludf.DUMMYFUNCTION("""COMPUTED_VALUE"""),0.0)</f>
        <v>0</v>
      </c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43"/>
      <c r="T229" s="43"/>
      <c r="U229" s="43"/>
      <c r="V229" s="43"/>
    </row>
    <row r="230">
      <c r="A230" s="43" t="str">
        <f>IFERROR(__xludf.DUMMYFUNCTION("""COMPUTED_VALUE"""),"Крючкова Екатерина")</f>
        <v>Крючкова Екатерина</v>
      </c>
      <c r="B230" s="36">
        <f>IFERROR(__xludf.DUMMYFUNCTION("""COMPUTED_VALUE"""),7.0)</f>
        <v>7</v>
      </c>
      <c r="C230" s="35">
        <f>IFERROR(__xludf.DUMMYFUNCTION("""COMPUTED_VALUE"""),7.0)</f>
        <v>7</v>
      </c>
      <c r="D230" s="35"/>
      <c r="E230" s="35"/>
      <c r="F230" s="34">
        <f>IFERROR(__xludf.DUMMYFUNCTION("""COMPUTED_VALUE"""),5.0)</f>
        <v>5</v>
      </c>
      <c r="G230" s="35">
        <f>IFERROR(__xludf.DUMMYFUNCTION("""COMPUTED_VALUE"""),0.0)</f>
        <v>0</v>
      </c>
      <c r="H230" s="36">
        <f>IFERROR(__xludf.DUMMYFUNCTION("""COMPUTED_VALUE"""),2.0)</f>
        <v>2</v>
      </c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43"/>
      <c r="T230" s="43"/>
      <c r="U230" s="43"/>
      <c r="V230" s="43"/>
    </row>
    <row r="231">
      <c r="A231" s="43" t="str">
        <f>IFERROR(__xludf.DUMMYFUNCTION("""COMPUTED_VALUE"""),"Васильева Вероника")</f>
        <v>Васильева Вероника</v>
      </c>
      <c r="B231" s="36">
        <f>IFERROR(__xludf.DUMMYFUNCTION("""COMPUTED_VALUE"""),5.0)</f>
        <v>5</v>
      </c>
      <c r="C231" s="35">
        <f>IFERROR(__xludf.DUMMYFUNCTION("""COMPUTED_VALUE"""),5.0)</f>
        <v>5</v>
      </c>
      <c r="D231" s="35"/>
      <c r="E231" s="35"/>
      <c r="F231" s="34">
        <f>IFERROR(__xludf.DUMMYFUNCTION("""COMPUTED_VALUE"""),5.0)</f>
        <v>5</v>
      </c>
      <c r="G231" s="35">
        <f>IFERROR(__xludf.DUMMYFUNCTION("""COMPUTED_VALUE"""),0.0)</f>
        <v>0</v>
      </c>
      <c r="H231" s="36">
        <f>IFERROR(__xludf.DUMMYFUNCTION("""COMPUTED_VALUE"""),0.0)</f>
        <v>0</v>
      </c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43"/>
      <c r="T231" s="43"/>
      <c r="U231" s="43"/>
      <c r="V231" s="43"/>
    </row>
    <row r="232">
      <c r="A232" s="43" t="str">
        <f>IFERROR(__xludf.DUMMYFUNCTION("""COMPUTED_VALUE"""),"Зенкова Анастасия")</f>
        <v>Зенкова Анастасия</v>
      </c>
      <c r="B232" s="36">
        <f>IFERROR(__xludf.DUMMYFUNCTION("""COMPUTED_VALUE"""),5.0)</f>
        <v>5</v>
      </c>
      <c r="C232" s="35">
        <f>IFERROR(__xludf.DUMMYFUNCTION("""COMPUTED_VALUE"""),5.0)</f>
        <v>5</v>
      </c>
      <c r="D232" s="35"/>
      <c r="E232" s="35"/>
      <c r="F232" s="34">
        <f>IFERROR(__xludf.DUMMYFUNCTION("""COMPUTED_VALUE"""),5.0)</f>
        <v>5</v>
      </c>
      <c r="G232" s="35">
        <f>IFERROR(__xludf.DUMMYFUNCTION("""COMPUTED_VALUE"""),0.0)</f>
        <v>0</v>
      </c>
      <c r="H232" s="36">
        <f>IFERROR(__xludf.DUMMYFUNCTION("""COMPUTED_VALUE"""),0.0)</f>
        <v>0</v>
      </c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43"/>
      <c r="T232" s="43"/>
      <c r="U232" s="43"/>
      <c r="V232" s="43"/>
    </row>
    <row r="233">
      <c r="A233" s="43" t="str">
        <f>IFERROR(__xludf.DUMMYFUNCTION("""COMPUTED_VALUE"""),"Богачев Михаил")</f>
        <v>Богачев Михаил</v>
      </c>
      <c r="B233" s="36">
        <f>IFERROR(__xludf.DUMMYFUNCTION("""COMPUTED_VALUE"""),5.0)</f>
        <v>5</v>
      </c>
      <c r="C233" s="35">
        <f>IFERROR(__xludf.DUMMYFUNCTION("""COMPUTED_VALUE"""),5.0)</f>
        <v>5</v>
      </c>
      <c r="D233" s="35"/>
      <c r="E233" s="35"/>
      <c r="F233" s="34">
        <f>IFERROR(__xludf.DUMMYFUNCTION("""COMPUTED_VALUE"""),5.0)</f>
        <v>5</v>
      </c>
      <c r="G233" s="35">
        <f>IFERROR(__xludf.DUMMYFUNCTION("""COMPUTED_VALUE"""),0.0)</f>
        <v>0</v>
      </c>
      <c r="H233" s="36">
        <f>IFERROR(__xludf.DUMMYFUNCTION("""COMPUTED_VALUE"""),0.0)</f>
        <v>0</v>
      </c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43"/>
      <c r="T233" s="43"/>
      <c r="U233" s="43"/>
      <c r="V233" s="43"/>
    </row>
    <row r="234">
      <c r="A234" s="43" t="str">
        <f>IFERROR(__xludf.DUMMYFUNCTION("""COMPUTED_VALUE"""),"Королькова Арина")</f>
        <v>Королькова Арина</v>
      </c>
      <c r="B234" s="36">
        <f>IFERROR(__xludf.DUMMYFUNCTION("""COMPUTED_VALUE"""),5.0)</f>
        <v>5</v>
      </c>
      <c r="C234" s="35">
        <f>IFERROR(__xludf.DUMMYFUNCTION("""COMPUTED_VALUE"""),5.0)</f>
        <v>5</v>
      </c>
      <c r="D234" s="35"/>
      <c r="E234" s="35"/>
      <c r="F234" s="34">
        <f>IFERROR(__xludf.DUMMYFUNCTION("""COMPUTED_VALUE"""),5.0)</f>
        <v>5</v>
      </c>
      <c r="G234" s="35">
        <f>IFERROR(__xludf.DUMMYFUNCTION("""COMPUTED_VALUE"""),0.0)</f>
        <v>0</v>
      </c>
      <c r="H234" s="36">
        <f>IFERROR(__xludf.DUMMYFUNCTION("""COMPUTED_VALUE"""),0.0)</f>
        <v>0</v>
      </c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43"/>
      <c r="T234" s="43"/>
      <c r="U234" s="43"/>
      <c r="V234" s="43"/>
    </row>
    <row r="235">
      <c r="A235" s="43" t="str">
        <f>IFERROR(__xludf.DUMMYFUNCTION("""COMPUTED_VALUE"""),"Лаштабо Юлия")</f>
        <v>Лаштабо Юлия</v>
      </c>
      <c r="B235" s="36">
        <f>IFERROR(__xludf.DUMMYFUNCTION("""COMPUTED_VALUE"""),17.0)</f>
        <v>17</v>
      </c>
      <c r="C235" s="35">
        <f>IFERROR(__xludf.DUMMYFUNCTION("""COMPUTED_VALUE"""),17.0)</f>
        <v>17</v>
      </c>
      <c r="D235" s="35"/>
      <c r="E235" s="35"/>
      <c r="F235" s="34">
        <f>IFERROR(__xludf.DUMMYFUNCTION("""COMPUTED_VALUE"""),5.0)</f>
        <v>5</v>
      </c>
      <c r="G235" s="35">
        <f>IFERROR(__xludf.DUMMYFUNCTION("""COMPUTED_VALUE"""),10.0)</f>
        <v>10</v>
      </c>
      <c r="H235" s="36">
        <f>IFERROR(__xludf.DUMMYFUNCTION("""COMPUTED_VALUE"""),2.0)</f>
        <v>2</v>
      </c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43"/>
      <c r="T235" s="43"/>
      <c r="U235" s="43"/>
      <c r="V235" s="43"/>
    </row>
    <row r="236">
      <c r="A236" s="43" t="str">
        <f>IFERROR(__xludf.DUMMYFUNCTION("""COMPUTED_VALUE"""),"Кадочникова Ольга")</f>
        <v>Кадочникова Ольга</v>
      </c>
      <c r="B236" s="36">
        <f>IFERROR(__xludf.DUMMYFUNCTION("""COMPUTED_VALUE"""),5.0)</f>
        <v>5</v>
      </c>
      <c r="C236" s="35">
        <f>IFERROR(__xludf.DUMMYFUNCTION("""COMPUTED_VALUE"""),5.0)</f>
        <v>5</v>
      </c>
      <c r="D236" s="35"/>
      <c r="E236" s="35"/>
      <c r="F236" s="34">
        <f>IFERROR(__xludf.DUMMYFUNCTION("""COMPUTED_VALUE"""),5.0)</f>
        <v>5</v>
      </c>
      <c r="G236" s="35">
        <f>IFERROR(__xludf.DUMMYFUNCTION("""COMPUTED_VALUE"""),0.0)</f>
        <v>0</v>
      </c>
      <c r="H236" s="36">
        <f>IFERROR(__xludf.DUMMYFUNCTION("""COMPUTED_VALUE"""),0.0)</f>
        <v>0</v>
      </c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43"/>
      <c r="T236" s="43"/>
      <c r="U236" s="43"/>
      <c r="V236" s="43"/>
    </row>
    <row r="237">
      <c r="A237" s="43" t="str">
        <f>IFERROR(__xludf.DUMMYFUNCTION("""COMPUTED_VALUE"""),"Чернякевич Ирина")</f>
        <v>Чернякевич Ирина</v>
      </c>
      <c r="B237" s="36">
        <f>IFERROR(__xludf.DUMMYFUNCTION("""COMPUTED_VALUE"""),10.0)</f>
        <v>10</v>
      </c>
      <c r="C237" s="35">
        <f>IFERROR(__xludf.DUMMYFUNCTION("""COMPUTED_VALUE"""),10.0)</f>
        <v>10</v>
      </c>
      <c r="D237" s="35"/>
      <c r="E237" s="35"/>
      <c r="F237" s="34">
        <f>IFERROR(__xludf.DUMMYFUNCTION("""COMPUTED_VALUE"""),0.0)</f>
        <v>0</v>
      </c>
      <c r="G237" s="35">
        <f>IFERROR(__xludf.DUMMYFUNCTION("""COMPUTED_VALUE"""),10.0)</f>
        <v>10</v>
      </c>
      <c r="H237" s="36">
        <f>IFERROR(__xludf.DUMMYFUNCTION("""COMPUTED_VALUE"""),0.0)</f>
        <v>0</v>
      </c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43"/>
      <c r="T237" s="43"/>
      <c r="U237" s="43"/>
      <c r="V237" s="43"/>
    </row>
    <row r="238">
      <c r="A238" s="43" t="str">
        <f>IFERROR(__xludf.DUMMYFUNCTION("""COMPUTED_VALUE"""),"Бытина Мария")</f>
        <v>Бытина Мария</v>
      </c>
      <c r="B238" s="36">
        <f>IFERROR(__xludf.DUMMYFUNCTION("""COMPUTED_VALUE"""),0.0)</f>
        <v>0</v>
      </c>
      <c r="C238" s="35">
        <f>IFERROR(__xludf.DUMMYFUNCTION("""COMPUTED_VALUE"""),0.0)</f>
        <v>0</v>
      </c>
      <c r="D238" s="35"/>
      <c r="E238" s="35"/>
      <c r="F238" s="34">
        <f>IFERROR(__xludf.DUMMYFUNCTION("""COMPUTED_VALUE"""),0.0)</f>
        <v>0</v>
      </c>
      <c r="G238" s="35">
        <f>IFERROR(__xludf.DUMMYFUNCTION("""COMPUTED_VALUE"""),0.0)</f>
        <v>0</v>
      </c>
      <c r="H238" s="36">
        <f>IFERROR(__xludf.DUMMYFUNCTION("""COMPUTED_VALUE"""),0.0)</f>
        <v>0</v>
      </c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43"/>
      <c r="T238" s="43"/>
      <c r="U238" s="43"/>
      <c r="V238" s="43"/>
    </row>
    <row r="239">
      <c r="A239" s="43" t="str">
        <f>IFERROR(__xludf.DUMMYFUNCTION("""COMPUTED_VALUE"""),"Кукушкина Екатерина")</f>
        <v>Кукушкина Екатерина</v>
      </c>
      <c r="B239" s="36">
        <f>IFERROR(__xludf.DUMMYFUNCTION("""COMPUTED_VALUE"""),2.0)</f>
        <v>2</v>
      </c>
      <c r="C239" s="35">
        <f>IFERROR(__xludf.DUMMYFUNCTION("""COMPUTED_VALUE"""),2.0)</f>
        <v>2</v>
      </c>
      <c r="D239" s="35"/>
      <c r="E239" s="35"/>
      <c r="F239" s="34">
        <f>IFERROR(__xludf.DUMMYFUNCTION("""COMPUTED_VALUE"""),0.0)</f>
        <v>0</v>
      </c>
      <c r="G239" s="35">
        <f>IFERROR(__xludf.DUMMYFUNCTION("""COMPUTED_VALUE"""),0.0)</f>
        <v>0</v>
      </c>
      <c r="H239" s="36">
        <f>IFERROR(__xludf.DUMMYFUNCTION("""COMPUTED_VALUE"""),2.0)</f>
        <v>2</v>
      </c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43"/>
      <c r="T239" s="43"/>
      <c r="U239" s="43"/>
      <c r="V239" s="43"/>
    </row>
    <row r="240">
      <c r="A240" s="43" t="str">
        <f>IFERROR(__xludf.DUMMYFUNCTION("""COMPUTED_VALUE"""),"Подрезов Сергей")</f>
        <v>Подрезов Сергей</v>
      </c>
      <c r="B240" s="36">
        <f>IFERROR(__xludf.DUMMYFUNCTION("""COMPUTED_VALUE"""),5.0)</f>
        <v>5</v>
      </c>
      <c r="C240" s="35">
        <f>IFERROR(__xludf.DUMMYFUNCTION("""COMPUTED_VALUE"""),5.0)</f>
        <v>5</v>
      </c>
      <c r="D240" s="35"/>
      <c r="E240" s="35"/>
      <c r="F240" s="34">
        <f>IFERROR(__xludf.DUMMYFUNCTION("""COMPUTED_VALUE"""),5.0)</f>
        <v>5</v>
      </c>
      <c r="G240" s="35">
        <f>IFERROR(__xludf.DUMMYFUNCTION("""COMPUTED_VALUE"""),0.0)</f>
        <v>0</v>
      </c>
      <c r="H240" s="36">
        <f>IFERROR(__xludf.DUMMYFUNCTION("""COMPUTED_VALUE"""),0.0)</f>
        <v>0</v>
      </c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43"/>
      <c r="T240" s="43"/>
      <c r="U240" s="43"/>
      <c r="V240" s="43"/>
    </row>
    <row r="241">
      <c r="A241" s="43" t="str">
        <f>IFERROR(__xludf.DUMMYFUNCTION("""COMPUTED_VALUE"""),"Афанасьева Эльвира")</f>
        <v>Афанасьева Эльвира</v>
      </c>
      <c r="B241" s="36">
        <f>IFERROR(__xludf.DUMMYFUNCTION("""COMPUTED_VALUE"""),2.0)</f>
        <v>2</v>
      </c>
      <c r="C241" s="35">
        <f>IFERROR(__xludf.DUMMYFUNCTION("""COMPUTED_VALUE"""),2.0)</f>
        <v>2</v>
      </c>
      <c r="D241" s="35"/>
      <c r="E241" s="35"/>
      <c r="F241" s="34">
        <f>IFERROR(__xludf.DUMMYFUNCTION("""COMPUTED_VALUE"""),0.0)</f>
        <v>0</v>
      </c>
      <c r="G241" s="35">
        <f>IFERROR(__xludf.DUMMYFUNCTION("""COMPUTED_VALUE"""),0.0)</f>
        <v>0</v>
      </c>
      <c r="H241" s="36">
        <f>IFERROR(__xludf.DUMMYFUNCTION("""COMPUTED_VALUE"""),2.0)</f>
        <v>2</v>
      </c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43"/>
      <c r="T241" s="43"/>
      <c r="U241" s="43"/>
      <c r="V241" s="43"/>
    </row>
    <row r="242">
      <c r="A242" s="43" t="str">
        <f>IFERROR(__xludf.DUMMYFUNCTION("""COMPUTED_VALUE"""),"Вязкова Анджела")</f>
        <v>Вязкова Анджела</v>
      </c>
      <c r="B242" s="36">
        <f>IFERROR(__xludf.DUMMYFUNCTION("""COMPUTED_VALUE"""),0.0)</f>
        <v>0</v>
      </c>
      <c r="C242" s="35">
        <f>IFERROR(__xludf.DUMMYFUNCTION("""COMPUTED_VALUE"""),0.0)</f>
        <v>0</v>
      </c>
      <c r="D242" s="35"/>
      <c r="E242" s="35"/>
      <c r="F242" s="34">
        <f>IFERROR(__xludf.DUMMYFUNCTION("""COMPUTED_VALUE"""),0.0)</f>
        <v>0</v>
      </c>
      <c r="G242" s="35">
        <f>IFERROR(__xludf.DUMMYFUNCTION("""COMPUTED_VALUE"""),0.0)</f>
        <v>0</v>
      </c>
      <c r="H242" s="36">
        <f>IFERROR(__xludf.DUMMYFUNCTION("""COMPUTED_VALUE"""),0.0)</f>
        <v>0</v>
      </c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43"/>
      <c r="T242" s="43"/>
      <c r="U242" s="43"/>
      <c r="V242" s="43"/>
    </row>
    <row r="243">
      <c r="A243" s="43" t="str">
        <f>IFERROR(__xludf.DUMMYFUNCTION("""COMPUTED_VALUE"""),"Карабельская Елена")</f>
        <v>Карабельская Елена</v>
      </c>
      <c r="B243" s="36">
        <f>IFERROR(__xludf.DUMMYFUNCTION("""COMPUTED_VALUE"""),15.0)</f>
        <v>15</v>
      </c>
      <c r="C243" s="35">
        <f>IFERROR(__xludf.DUMMYFUNCTION("""COMPUTED_VALUE"""),15.0)</f>
        <v>15</v>
      </c>
      <c r="D243" s="35"/>
      <c r="E243" s="35"/>
      <c r="F243" s="34">
        <f>IFERROR(__xludf.DUMMYFUNCTION("""COMPUTED_VALUE"""),5.0)</f>
        <v>5</v>
      </c>
      <c r="G243" s="35">
        <f>IFERROR(__xludf.DUMMYFUNCTION("""COMPUTED_VALUE"""),10.0)</f>
        <v>10</v>
      </c>
      <c r="H243" s="36">
        <f>IFERROR(__xludf.DUMMYFUNCTION("""COMPUTED_VALUE"""),0.0)</f>
        <v>0</v>
      </c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43"/>
      <c r="T243" s="43"/>
      <c r="U243" s="43"/>
      <c r="V243" s="43"/>
    </row>
    <row r="244">
      <c r="A244" s="43" t="str">
        <f>IFERROR(__xludf.DUMMYFUNCTION("""COMPUTED_VALUE"""),"Карпышева Юлиана")</f>
        <v>Карпышева Юлиана</v>
      </c>
      <c r="B244" s="36">
        <f>IFERROR(__xludf.DUMMYFUNCTION("""COMPUTED_VALUE"""),12.0)</f>
        <v>12</v>
      </c>
      <c r="C244" s="35">
        <f>IFERROR(__xludf.DUMMYFUNCTION("""COMPUTED_VALUE"""),12.0)</f>
        <v>12</v>
      </c>
      <c r="D244" s="35"/>
      <c r="E244" s="35"/>
      <c r="F244" s="34">
        <f>IFERROR(__xludf.DUMMYFUNCTION("""COMPUTED_VALUE"""),0.0)</f>
        <v>0</v>
      </c>
      <c r="G244" s="35">
        <f>IFERROR(__xludf.DUMMYFUNCTION("""COMPUTED_VALUE"""),10.0)</f>
        <v>10</v>
      </c>
      <c r="H244" s="36">
        <f>IFERROR(__xludf.DUMMYFUNCTION("""COMPUTED_VALUE"""),2.0)</f>
        <v>2</v>
      </c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43"/>
      <c r="T244" s="43"/>
      <c r="U244" s="43"/>
      <c r="V244" s="43"/>
    </row>
    <row r="245">
      <c r="A245" s="43" t="str">
        <f>IFERROR(__xludf.DUMMYFUNCTION("""COMPUTED_VALUE"""),"Басова Ольга")</f>
        <v>Басова Ольга</v>
      </c>
      <c r="B245" s="36">
        <f>IFERROR(__xludf.DUMMYFUNCTION("""COMPUTED_VALUE"""),2.0)</f>
        <v>2</v>
      </c>
      <c r="C245" s="35">
        <f>IFERROR(__xludf.DUMMYFUNCTION("""COMPUTED_VALUE"""),2.0)</f>
        <v>2</v>
      </c>
      <c r="D245" s="35"/>
      <c r="E245" s="35"/>
      <c r="F245" s="34">
        <f>IFERROR(__xludf.DUMMYFUNCTION("""COMPUTED_VALUE"""),0.0)</f>
        <v>0</v>
      </c>
      <c r="G245" s="35">
        <f>IFERROR(__xludf.DUMMYFUNCTION("""COMPUTED_VALUE"""),0.0)</f>
        <v>0</v>
      </c>
      <c r="H245" s="36">
        <f>IFERROR(__xludf.DUMMYFUNCTION("""COMPUTED_VALUE"""),2.0)</f>
        <v>2</v>
      </c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43"/>
      <c r="T245" s="43"/>
      <c r="U245" s="43"/>
      <c r="V245" s="43"/>
    </row>
    <row r="246">
      <c r="A246" s="43" t="str">
        <f>IFERROR(__xludf.DUMMYFUNCTION("""COMPUTED_VALUE"""),"Назарова Анастасия")</f>
        <v>Назарова Анастасия</v>
      </c>
      <c r="B246" s="36">
        <f>IFERROR(__xludf.DUMMYFUNCTION("""COMPUTED_VALUE"""),15.0)</f>
        <v>15</v>
      </c>
      <c r="C246" s="35">
        <f>IFERROR(__xludf.DUMMYFUNCTION("""COMPUTED_VALUE"""),15.0)</f>
        <v>15</v>
      </c>
      <c r="D246" s="35"/>
      <c r="E246" s="35"/>
      <c r="F246" s="34">
        <f>IFERROR(__xludf.DUMMYFUNCTION("""COMPUTED_VALUE"""),5.0)</f>
        <v>5</v>
      </c>
      <c r="G246" s="35">
        <f>IFERROR(__xludf.DUMMYFUNCTION("""COMPUTED_VALUE"""),10.0)</f>
        <v>10</v>
      </c>
      <c r="H246" s="36">
        <f>IFERROR(__xludf.DUMMYFUNCTION("""COMPUTED_VALUE"""),0.0)</f>
        <v>0</v>
      </c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43"/>
      <c r="T246" s="43"/>
      <c r="U246" s="43"/>
      <c r="V246" s="43"/>
    </row>
    <row r="247">
      <c r="A247" s="43" t="str">
        <f>IFERROR(__xludf.DUMMYFUNCTION("""COMPUTED_VALUE"""),"Макарова Мария")</f>
        <v>Макарова Мария</v>
      </c>
      <c r="B247" s="36">
        <f>IFERROR(__xludf.DUMMYFUNCTION("""COMPUTED_VALUE"""),17.0)</f>
        <v>17</v>
      </c>
      <c r="C247" s="35">
        <f>IFERROR(__xludf.DUMMYFUNCTION("""COMPUTED_VALUE"""),17.0)</f>
        <v>17</v>
      </c>
      <c r="D247" s="35"/>
      <c r="E247" s="35"/>
      <c r="F247" s="34">
        <f>IFERROR(__xludf.DUMMYFUNCTION("""COMPUTED_VALUE"""),5.0)</f>
        <v>5</v>
      </c>
      <c r="G247" s="35">
        <f>IFERROR(__xludf.DUMMYFUNCTION("""COMPUTED_VALUE"""),10.0)</f>
        <v>10</v>
      </c>
      <c r="H247" s="36">
        <f>IFERROR(__xludf.DUMMYFUNCTION("""COMPUTED_VALUE"""),2.0)</f>
        <v>2</v>
      </c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43"/>
      <c r="T247" s="43"/>
      <c r="U247" s="43"/>
      <c r="V247" s="43"/>
    </row>
    <row r="248">
      <c r="A248" s="43" t="str">
        <f>IFERROR(__xludf.DUMMYFUNCTION("""COMPUTED_VALUE"""),"Каширин Андрей")</f>
        <v>Каширин Андрей</v>
      </c>
      <c r="B248" s="36">
        <f>IFERROR(__xludf.DUMMYFUNCTION("""COMPUTED_VALUE"""),0.0)</f>
        <v>0</v>
      </c>
      <c r="C248" s="35">
        <f>IFERROR(__xludf.DUMMYFUNCTION("""COMPUTED_VALUE"""),0.0)</f>
        <v>0</v>
      </c>
      <c r="D248" s="35"/>
      <c r="E248" s="35"/>
      <c r="F248" s="34">
        <f>IFERROR(__xludf.DUMMYFUNCTION("""COMPUTED_VALUE"""),0.0)</f>
        <v>0</v>
      </c>
      <c r="G248" s="35">
        <f>IFERROR(__xludf.DUMMYFUNCTION("""COMPUTED_VALUE"""),0.0)</f>
        <v>0</v>
      </c>
      <c r="H248" s="36">
        <f>IFERROR(__xludf.DUMMYFUNCTION("""COMPUTED_VALUE"""),0.0)</f>
        <v>0</v>
      </c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43"/>
      <c r="T248" s="43"/>
      <c r="U248" s="43"/>
      <c r="V248" s="43"/>
    </row>
    <row r="249">
      <c r="A249" s="43" t="str">
        <f>IFERROR(__xludf.DUMMYFUNCTION("""COMPUTED_VALUE"""),"Линова Елена")</f>
        <v>Линова Елена</v>
      </c>
      <c r="B249" s="36">
        <f>IFERROR(__xludf.DUMMYFUNCTION("""COMPUTED_VALUE"""),17.0)</f>
        <v>17</v>
      </c>
      <c r="C249" s="35">
        <f>IFERROR(__xludf.DUMMYFUNCTION("""COMPUTED_VALUE"""),17.0)</f>
        <v>17</v>
      </c>
      <c r="D249" s="35"/>
      <c r="E249" s="35"/>
      <c r="F249" s="34">
        <f>IFERROR(__xludf.DUMMYFUNCTION("""COMPUTED_VALUE"""),5.0)</f>
        <v>5</v>
      </c>
      <c r="G249" s="35">
        <f>IFERROR(__xludf.DUMMYFUNCTION("""COMPUTED_VALUE"""),10.0)</f>
        <v>10</v>
      </c>
      <c r="H249" s="36">
        <f>IFERROR(__xludf.DUMMYFUNCTION("""COMPUTED_VALUE"""),2.0)</f>
        <v>2</v>
      </c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43"/>
      <c r="T249" s="43"/>
      <c r="U249" s="43"/>
      <c r="V249" s="43"/>
    </row>
    <row r="250">
      <c r="A250" s="43" t="str">
        <f>IFERROR(__xludf.DUMMYFUNCTION("""COMPUTED_VALUE"""),"Исламова Алина")</f>
        <v>Исламова Алина</v>
      </c>
      <c r="B250" s="36">
        <f>IFERROR(__xludf.DUMMYFUNCTION("""COMPUTED_VALUE"""),7.0)</f>
        <v>7</v>
      </c>
      <c r="C250" s="35">
        <f>IFERROR(__xludf.DUMMYFUNCTION("""COMPUTED_VALUE"""),7.0)</f>
        <v>7</v>
      </c>
      <c r="D250" s="35"/>
      <c r="E250" s="35"/>
      <c r="F250" s="34">
        <f>IFERROR(__xludf.DUMMYFUNCTION("""COMPUTED_VALUE"""),5.0)</f>
        <v>5</v>
      </c>
      <c r="G250" s="35">
        <f>IFERROR(__xludf.DUMMYFUNCTION("""COMPUTED_VALUE"""),0.0)</f>
        <v>0</v>
      </c>
      <c r="H250" s="36">
        <f>IFERROR(__xludf.DUMMYFUNCTION("""COMPUTED_VALUE"""),2.0)</f>
        <v>2</v>
      </c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43"/>
      <c r="T250" s="43"/>
      <c r="U250" s="43"/>
      <c r="V250" s="43"/>
    </row>
    <row r="251">
      <c r="A251" s="43" t="str">
        <f>IFERROR(__xludf.DUMMYFUNCTION("""COMPUTED_VALUE"""),"Зидиров Александр")</f>
        <v>Зидиров Александр</v>
      </c>
      <c r="B251" s="36">
        <f>IFERROR(__xludf.DUMMYFUNCTION("""COMPUTED_VALUE"""),15.0)</f>
        <v>15</v>
      </c>
      <c r="C251" s="35">
        <f>IFERROR(__xludf.DUMMYFUNCTION("""COMPUTED_VALUE"""),15.0)</f>
        <v>15</v>
      </c>
      <c r="D251" s="35"/>
      <c r="E251" s="35"/>
      <c r="F251" s="34">
        <f>IFERROR(__xludf.DUMMYFUNCTION("""COMPUTED_VALUE"""),5.0)</f>
        <v>5</v>
      </c>
      <c r="G251" s="35">
        <f>IFERROR(__xludf.DUMMYFUNCTION("""COMPUTED_VALUE"""),10.0)</f>
        <v>10</v>
      </c>
      <c r="H251" s="36">
        <f>IFERROR(__xludf.DUMMYFUNCTION("""COMPUTED_VALUE"""),0.0)</f>
        <v>0</v>
      </c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43"/>
      <c r="T251" s="43"/>
      <c r="U251" s="43"/>
      <c r="V251" s="43"/>
    </row>
    <row r="252">
      <c r="A252" s="43" t="str">
        <f>IFERROR(__xludf.DUMMYFUNCTION("""COMPUTED_VALUE"""),"Емельяненко Екатерина")</f>
        <v>Емельяненко Екатерина</v>
      </c>
      <c r="B252" s="36">
        <f>IFERROR(__xludf.DUMMYFUNCTION("""COMPUTED_VALUE"""),5.0)</f>
        <v>5</v>
      </c>
      <c r="C252" s="35">
        <f>IFERROR(__xludf.DUMMYFUNCTION("""COMPUTED_VALUE"""),5.0)</f>
        <v>5</v>
      </c>
      <c r="D252" s="35"/>
      <c r="E252" s="35"/>
      <c r="F252" s="34">
        <f>IFERROR(__xludf.DUMMYFUNCTION("""COMPUTED_VALUE"""),5.0)</f>
        <v>5</v>
      </c>
      <c r="G252" s="35">
        <f>IFERROR(__xludf.DUMMYFUNCTION("""COMPUTED_VALUE"""),0.0)</f>
        <v>0</v>
      </c>
      <c r="H252" s="36">
        <f>IFERROR(__xludf.DUMMYFUNCTION("""COMPUTED_VALUE"""),0.0)</f>
        <v>0</v>
      </c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43"/>
      <c r="T252" s="43"/>
      <c r="U252" s="43"/>
      <c r="V252" s="43"/>
    </row>
    <row r="253">
      <c r="A253" s="43" t="str">
        <f>IFERROR(__xludf.DUMMYFUNCTION("""COMPUTED_VALUE"""),"Наталич Юлия")</f>
        <v>Наталич Юлия</v>
      </c>
      <c r="B253" s="36">
        <f>IFERROR(__xludf.DUMMYFUNCTION("""COMPUTED_VALUE"""),15.0)</f>
        <v>15</v>
      </c>
      <c r="C253" s="35">
        <f>IFERROR(__xludf.DUMMYFUNCTION("""COMPUTED_VALUE"""),15.0)</f>
        <v>15</v>
      </c>
      <c r="D253" s="35"/>
      <c r="E253" s="35"/>
      <c r="F253" s="34">
        <f>IFERROR(__xludf.DUMMYFUNCTION("""COMPUTED_VALUE"""),5.0)</f>
        <v>5</v>
      </c>
      <c r="G253" s="35">
        <f>IFERROR(__xludf.DUMMYFUNCTION("""COMPUTED_VALUE"""),10.0)</f>
        <v>10</v>
      </c>
      <c r="H253" s="36">
        <f>IFERROR(__xludf.DUMMYFUNCTION("""COMPUTED_VALUE"""),0.0)</f>
        <v>0</v>
      </c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43"/>
      <c r="T253" s="43"/>
      <c r="U253" s="43"/>
      <c r="V253" s="43"/>
    </row>
    <row r="254">
      <c r="A254" s="43" t="str">
        <f>IFERROR(__xludf.DUMMYFUNCTION("""COMPUTED_VALUE"""),"Утеева Оксана")</f>
        <v>Утеева Оксана</v>
      </c>
      <c r="B254" s="36">
        <f>IFERROR(__xludf.DUMMYFUNCTION("""COMPUTED_VALUE"""),0.0)</f>
        <v>0</v>
      </c>
      <c r="C254" s="35">
        <f>IFERROR(__xludf.DUMMYFUNCTION("""COMPUTED_VALUE"""),0.0)</f>
        <v>0</v>
      </c>
      <c r="D254" s="35"/>
      <c r="E254" s="35"/>
      <c r="F254" s="34">
        <f>IFERROR(__xludf.DUMMYFUNCTION("""COMPUTED_VALUE"""),0.0)</f>
        <v>0</v>
      </c>
      <c r="G254" s="35">
        <f>IFERROR(__xludf.DUMMYFUNCTION("""COMPUTED_VALUE"""),0.0)</f>
        <v>0</v>
      </c>
      <c r="H254" s="36">
        <f>IFERROR(__xludf.DUMMYFUNCTION("""COMPUTED_VALUE"""),0.0)</f>
        <v>0</v>
      </c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43"/>
      <c r="T254" s="43"/>
      <c r="U254" s="43"/>
      <c r="V254" s="43"/>
    </row>
    <row r="255">
      <c r="A255" s="43" t="str">
        <f>IFERROR(__xludf.DUMMYFUNCTION("""COMPUTED_VALUE"""),"Мальцева Юлия")</f>
        <v>Мальцева Юлия</v>
      </c>
      <c r="B255" s="36">
        <f>IFERROR(__xludf.DUMMYFUNCTION("""COMPUTED_VALUE"""),12.0)</f>
        <v>12</v>
      </c>
      <c r="C255" s="35">
        <f>IFERROR(__xludf.DUMMYFUNCTION("""COMPUTED_VALUE"""),12.0)</f>
        <v>12</v>
      </c>
      <c r="D255" s="35"/>
      <c r="E255" s="35"/>
      <c r="F255" s="34">
        <f>IFERROR(__xludf.DUMMYFUNCTION("""COMPUTED_VALUE"""),0.0)</f>
        <v>0</v>
      </c>
      <c r="G255" s="35">
        <f>IFERROR(__xludf.DUMMYFUNCTION("""COMPUTED_VALUE"""),10.0)</f>
        <v>10</v>
      </c>
      <c r="H255" s="36">
        <f>IFERROR(__xludf.DUMMYFUNCTION("""COMPUTED_VALUE"""),2.0)</f>
        <v>2</v>
      </c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43"/>
      <c r="T255" s="43"/>
      <c r="U255" s="43"/>
      <c r="V255" s="43"/>
    </row>
    <row r="256">
      <c r="A256" s="43" t="str">
        <f>IFERROR(__xludf.DUMMYFUNCTION("""COMPUTED_VALUE"""),"Симонова Мария")</f>
        <v>Симонова Мария</v>
      </c>
      <c r="B256" s="36">
        <f>IFERROR(__xludf.DUMMYFUNCTION("""COMPUTED_VALUE"""),17.0)</f>
        <v>17</v>
      </c>
      <c r="C256" s="35">
        <f>IFERROR(__xludf.DUMMYFUNCTION("""COMPUTED_VALUE"""),17.0)</f>
        <v>17</v>
      </c>
      <c r="D256" s="35"/>
      <c r="E256" s="35"/>
      <c r="F256" s="34">
        <f>IFERROR(__xludf.DUMMYFUNCTION("""COMPUTED_VALUE"""),5.0)</f>
        <v>5</v>
      </c>
      <c r="G256" s="35">
        <f>IFERROR(__xludf.DUMMYFUNCTION("""COMPUTED_VALUE"""),10.0)</f>
        <v>10</v>
      </c>
      <c r="H256" s="36">
        <f>IFERROR(__xludf.DUMMYFUNCTION("""COMPUTED_VALUE"""),2.0)</f>
        <v>2</v>
      </c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43"/>
      <c r="T256" s="43"/>
      <c r="U256" s="43"/>
      <c r="V256" s="43"/>
    </row>
    <row r="257">
      <c r="A257" s="43" t="str">
        <f>IFERROR(__xludf.DUMMYFUNCTION("""COMPUTED_VALUE"""),"Ропот Владислав")</f>
        <v>Ропот Владислав</v>
      </c>
      <c r="B257" s="36">
        <f>IFERROR(__xludf.DUMMYFUNCTION("""COMPUTED_VALUE"""),7.0)</f>
        <v>7</v>
      </c>
      <c r="C257" s="35">
        <f>IFERROR(__xludf.DUMMYFUNCTION("""COMPUTED_VALUE"""),7.0)</f>
        <v>7</v>
      </c>
      <c r="D257" s="35"/>
      <c r="E257" s="35"/>
      <c r="F257" s="34">
        <f>IFERROR(__xludf.DUMMYFUNCTION("""COMPUTED_VALUE"""),5.0)</f>
        <v>5</v>
      </c>
      <c r="G257" s="35">
        <f>IFERROR(__xludf.DUMMYFUNCTION("""COMPUTED_VALUE"""),0.0)</f>
        <v>0</v>
      </c>
      <c r="H257" s="36">
        <f>IFERROR(__xludf.DUMMYFUNCTION("""COMPUTED_VALUE"""),2.0)</f>
        <v>2</v>
      </c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43"/>
      <c r="T257" s="43"/>
      <c r="U257" s="43"/>
      <c r="V257" s="43"/>
    </row>
    <row r="258">
      <c r="A258" s="43" t="str">
        <f>IFERROR(__xludf.DUMMYFUNCTION("""COMPUTED_VALUE"""),"Шахова Татьяна")</f>
        <v>Шахова Татьяна</v>
      </c>
      <c r="B258" s="36">
        <f>IFERROR(__xludf.DUMMYFUNCTION("""COMPUTED_VALUE"""),10.0)</f>
        <v>10</v>
      </c>
      <c r="C258" s="35">
        <f>IFERROR(__xludf.DUMMYFUNCTION("""COMPUTED_VALUE"""),10.0)</f>
        <v>10</v>
      </c>
      <c r="D258" s="35"/>
      <c r="E258" s="35"/>
      <c r="F258" s="34">
        <f>IFERROR(__xludf.DUMMYFUNCTION("""COMPUTED_VALUE"""),0.0)</f>
        <v>0</v>
      </c>
      <c r="G258" s="35">
        <f>IFERROR(__xludf.DUMMYFUNCTION("""COMPUTED_VALUE"""),10.0)</f>
        <v>10</v>
      </c>
      <c r="H258" s="36">
        <f>IFERROR(__xludf.DUMMYFUNCTION("""COMPUTED_VALUE"""),0.0)</f>
        <v>0</v>
      </c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43"/>
      <c r="T258" s="43"/>
      <c r="U258" s="43"/>
      <c r="V258" s="43"/>
    </row>
    <row r="259">
      <c r="A259" s="43" t="str">
        <f>IFERROR(__xludf.DUMMYFUNCTION("""COMPUTED_VALUE"""),"Чеботарев Денис")</f>
        <v>Чеботарев Денис</v>
      </c>
      <c r="B259" s="36">
        <f>IFERROR(__xludf.DUMMYFUNCTION("""COMPUTED_VALUE"""),17.0)</f>
        <v>17</v>
      </c>
      <c r="C259" s="35">
        <f>IFERROR(__xludf.DUMMYFUNCTION("""COMPUTED_VALUE"""),17.0)</f>
        <v>17</v>
      </c>
      <c r="D259" s="35"/>
      <c r="E259" s="35"/>
      <c r="F259" s="34">
        <f>IFERROR(__xludf.DUMMYFUNCTION("""COMPUTED_VALUE"""),5.0)</f>
        <v>5</v>
      </c>
      <c r="G259" s="35">
        <f>IFERROR(__xludf.DUMMYFUNCTION("""COMPUTED_VALUE"""),10.0)</f>
        <v>10</v>
      </c>
      <c r="H259" s="36">
        <f>IFERROR(__xludf.DUMMYFUNCTION("""COMPUTED_VALUE"""),2.0)</f>
        <v>2</v>
      </c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43"/>
      <c r="T259" s="43"/>
      <c r="U259" s="43"/>
      <c r="V259" s="43"/>
    </row>
    <row r="260">
      <c r="A260" s="43" t="str">
        <f>IFERROR(__xludf.DUMMYFUNCTION("""COMPUTED_VALUE"""),"Лухманова Наталья")</f>
        <v>Лухманова Наталья</v>
      </c>
      <c r="B260" s="36">
        <f>IFERROR(__xludf.DUMMYFUNCTION("""COMPUTED_VALUE"""),10.0)</f>
        <v>10</v>
      </c>
      <c r="C260" s="35">
        <f>IFERROR(__xludf.DUMMYFUNCTION("""COMPUTED_VALUE"""),10.0)</f>
        <v>10</v>
      </c>
      <c r="D260" s="35"/>
      <c r="E260" s="35"/>
      <c r="F260" s="34">
        <f>IFERROR(__xludf.DUMMYFUNCTION("""COMPUTED_VALUE"""),0.0)</f>
        <v>0</v>
      </c>
      <c r="G260" s="35">
        <f>IFERROR(__xludf.DUMMYFUNCTION("""COMPUTED_VALUE"""),10.0)</f>
        <v>10</v>
      </c>
      <c r="H260" s="36">
        <f>IFERROR(__xludf.DUMMYFUNCTION("""COMPUTED_VALUE"""),0.0)</f>
        <v>0</v>
      </c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43"/>
      <c r="T260" s="43"/>
      <c r="U260" s="43"/>
      <c r="V260" s="43"/>
    </row>
    <row r="261">
      <c r="A261" s="43" t="str">
        <f>IFERROR(__xludf.DUMMYFUNCTION("""COMPUTED_VALUE"""),"Коротаева Анна")</f>
        <v>Коротаева Анна</v>
      </c>
      <c r="B261" s="36">
        <f>IFERROR(__xludf.DUMMYFUNCTION("""COMPUTED_VALUE"""),0.0)</f>
        <v>0</v>
      </c>
      <c r="C261" s="35">
        <f>IFERROR(__xludf.DUMMYFUNCTION("""COMPUTED_VALUE"""),0.0)</f>
        <v>0</v>
      </c>
      <c r="D261" s="35"/>
      <c r="E261" s="35"/>
      <c r="F261" s="34">
        <f>IFERROR(__xludf.DUMMYFUNCTION("""COMPUTED_VALUE"""),0.0)</f>
        <v>0</v>
      </c>
      <c r="G261" s="35">
        <f>IFERROR(__xludf.DUMMYFUNCTION("""COMPUTED_VALUE"""),0.0)</f>
        <v>0</v>
      </c>
      <c r="H261" s="36">
        <f>IFERROR(__xludf.DUMMYFUNCTION("""COMPUTED_VALUE"""),0.0)</f>
        <v>0</v>
      </c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43"/>
      <c r="T261" s="43"/>
      <c r="U261" s="43"/>
      <c r="V261" s="43"/>
    </row>
    <row r="262">
      <c r="A262" s="43" t="str">
        <f>IFERROR(__xludf.DUMMYFUNCTION("""COMPUTED_VALUE"""),"Обухова Марина")</f>
        <v>Обухова Марина</v>
      </c>
      <c r="B262" s="36">
        <f>IFERROR(__xludf.DUMMYFUNCTION("""COMPUTED_VALUE"""),0.0)</f>
        <v>0</v>
      </c>
      <c r="C262" s="35">
        <f>IFERROR(__xludf.DUMMYFUNCTION("""COMPUTED_VALUE"""),0.0)</f>
        <v>0</v>
      </c>
      <c r="D262" s="35"/>
      <c r="E262" s="35"/>
      <c r="F262" s="34">
        <f>IFERROR(__xludf.DUMMYFUNCTION("""COMPUTED_VALUE"""),0.0)</f>
        <v>0</v>
      </c>
      <c r="G262" s="35">
        <f>IFERROR(__xludf.DUMMYFUNCTION("""COMPUTED_VALUE"""),0.0)</f>
        <v>0</v>
      </c>
      <c r="H262" s="36">
        <f>IFERROR(__xludf.DUMMYFUNCTION("""COMPUTED_VALUE"""),0.0)</f>
        <v>0</v>
      </c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43"/>
      <c r="T262" s="43"/>
      <c r="U262" s="43"/>
      <c r="V262" s="43"/>
    </row>
    <row r="263">
      <c r="A263" s="43" t="str">
        <f>IFERROR(__xludf.DUMMYFUNCTION("""COMPUTED_VALUE"""),"Вахитова Айгуль")</f>
        <v>Вахитова Айгуль</v>
      </c>
      <c r="B263" s="36">
        <f>IFERROR(__xludf.DUMMYFUNCTION("""COMPUTED_VALUE"""),0.0)</f>
        <v>0</v>
      </c>
      <c r="C263" s="35">
        <f>IFERROR(__xludf.DUMMYFUNCTION("""COMPUTED_VALUE"""),0.0)</f>
        <v>0</v>
      </c>
      <c r="D263" s="35"/>
      <c r="E263" s="35"/>
      <c r="F263" s="34">
        <f>IFERROR(__xludf.DUMMYFUNCTION("""COMPUTED_VALUE"""),0.0)</f>
        <v>0</v>
      </c>
      <c r="G263" s="35">
        <f>IFERROR(__xludf.DUMMYFUNCTION("""COMPUTED_VALUE"""),0.0)</f>
        <v>0</v>
      </c>
      <c r="H263" s="36">
        <f>IFERROR(__xludf.DUMMYFUNCTION("""COMPUTED_VALUE"""),0.0)</f>
        <v>0</v>
      </c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43"/>
      <c r="T263" s="43"/>
      <c r="U263" s="43"/>
      <c r="V263" s="43"/>
    </row>
    <row r="264">
      <c r="A264" s="43" t="str">
        <f>IFERROR(__xludf.DUMMYFUNCTION("""COMPUTED_VALUE"""),"Стребкова Светлана")</f>
        <v>Стребкова Светлана</v>
      </c>
      <c r="B264" s="36">
        <f>IFERROR(__xludf.DUMMYFUNCTION("""COMPUTED_VALUE"""),17.0)</f>
        <v>17</v>
      </c>
      <c r="C264" s="35">
        <f>IFERROR(__xludf.DUMMYFUNCTION("""COMPUTED_VALUE"""),17.0)</f>
        <v>17</v>
      </c>
      <c r="D264" s="35"/>
      <c r="E264" s="35"/>
      <c r="F264" s="34">
        <f>IFERROR(__xludf.DUMMYFUNCTION("""COMPUTED_VALUE"""),5.0)</f>
        <v>5</v>
      </c>
      <c r="G264" s="35">
        <f>IFERROR(__xludf.DUMMYFUNCTION("""COMPUTED_VALUE"""),10.0)</f>
        <v>10</v>
      </c>
      <c r="H264" s="36">
        <f>IFERROR(__xludf.DUMMYFUNCTION("""COMPUTED_VALUE"""),2.0)</f>
        <v>2</v>
      </c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43"/>
      <c r="T264" s="43"/>
      <c r="U264" s="43"/>
      <c r="V264" s="43"/>
    </row>
    <row r="265">
      <c r="A265" s="43" t="str">
        <f>IFERROR(__xludf.DUMMYFUNCTION("""COMPUTED_VALUE"""),"Андреева Лариса")</f>
        <v>Андреева Лариса</v>
      </c>
      <c r="B265" s="36">
        <f>IFERROR(__xludf.DUMMYFUNCTION("""COMPUTED_VALUE"""),7.0)</f>
        <v>7</v>
      </c>
      <c r="C265" s="35">
        <f>IFERROR(__xludf.DUMMYFUNCTION("""COMPUTED_VALUE"""),7.0)</f>
        <v>7</v>
      </c>
      <c r="D265" s="35"/>
      <c r="E265" s="35"/>
      <c r="F265" s="34">
        <f>IFERROR(__xludf.DUMMYFUNCTION("""COMPUTED_VALUE"""),5.0)</f>
        <v>5</v>
      </c>
      <c r="G265" s="35">
        <f>IFERROR(__xludf.DUMMYFUNCTION("""COMPUTED_VALUE"""),0.0)</f>
        <v>0</v>
      </c>
      <c r="H265" s="36">
        <f>IFERROR(__xludf.DUMMYFUNCTION("""COMPUTED_VALUE"""),2.0)</f>
        <v>2</v>
      </c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43"/>
      <c r="T265" s="43"/>
      <c r="U265" s="43"/>
      <c r="V265" s="43"/>
    </row>
    <row r="266">
      <c r="A266" s="43" t="str">
        <f>IFERROR(__xludf.DUMMYFUNCTION("""COMPUTED_VALUE"""),"Богун Наталья")</f>
        <v>Богун Наталья</v>
      </c>
      <c r="B266" s="36">
        <f>IFERROR(__xludf.DUMMYFUNCTION("""COMPUTED_VALUE"""),0.0)</f>
        <v>0</v>
      </c>
      <c r="C266" s="35">
        <f>IFERROR(__xludf.DUMMYFUNCTION("""COMPUTED_VALUE"""),0.0)</f>
        <v>0</v>
      </c>
      <c r="D266" s="35"/>
      <c r="E266" s="35"/>
      <c r="F266" s="34">
        <f>IFERROR(__xludf.DUMMYFUNCTION("""COMPUTED_VALUE"""),0.0)</f>
        <v>0</v>
      </c>
      <c r="G266" s="35">
        <f>IFERROR(__xludf.DUMMYFUNCTION("""COMPUTED_VALUE"""),0.0)</f>
        <v>0</v>
      </c>
      <c r="H266" s="36">
        <f>IFERROR(__xludf.DUMMYFUNCTION("""COMPUTED_VALUE"""),0.0)</f>
        <v>0</v>
      </c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43"/>
      <c r="T266" s="43"/>
      <c r="U266" s="43"/>
      <c r="V266" s="43"/>
    </row>
    <row r="267">
      <c r="A267" s="43" t="str">
        <f>IFERROR(__xludf.DUMMYFUNCTION("""COMPUTED_VALUE"""),"Ворончихина Марина")</f>
        <v>Ворончихина Марина</v>
      </c>
      <c r="B267" s="36">
        <f>IFERROR(__xludf.DUMMYFUNCTION("""COMPUTED_VALUE"""),17.0)</f>
        <v>17</v>
      </c>
      <c r="C267" s="35">
        <f>IFERROR(__xludf.DUMMYFUNCTION("""COMPUTED_VALUE"""),17.0)</f>
        <v>17</v>
      </c>
      <c r="D267" s="35"/>
      <c r="E267" s="35"/>
      <c r="F267" s="34">
        <f>IFERROR(__xludf.DUMMYFUNCTION("""COMPUTED_VALUE"""),5.0)</f>
        <v>5</v>
      </c>
      <c r="G267" s="35">
        <f>IFERROR(__xludf.DUMMYFUNCTION("""COMPUTED_VALUE"""),10.0)</f>
        <v>10</v>
      </c>
      <c r="H267" s="36">
        <f>IFERROR(__xludf.DUMMYFUNCTION("""COMPUTED_VALUE"""),2.0)</f>
        <v>2</v>
      </c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43"/>
      <c r="T267" s="43"/>
      <c r="U267" s="43"/>
      <c r="V267" s="43"/>
    </row>
    <row r="268">
      <c r="A268" s="43" t="str">
        <f>IFERROR(__xludf.DUMMYFUNCTION("""COMPUTED_VALUE"""),"Синицына Оксана")</f>
        <v>Синицына Оксана</v>
      </c>
      <c r="B268" s="36">
        <f>IFERROR(__xludf.DUMMYFUNCTION("""COMPUTED_VALUE"""),15.0)</f>
        <v>15</v>
      </c>
      <c r="C268" s="35">
        <f>IFERROR(__xludf.DUMMYFUNCTION("""COMPUTED_VALUE"""),15.0)</f>
        <v>15</v>
      </c>
      <c r="D268" s="35"/>
      <c r="E268" s="35"/>
      <c r="F268" s="34">
        <f>IFERROR(__xludf.DUMMYFUNCTION("""COMPUTED_VALUE"""),5.0)</f>
        <v>5</v>
      </c>
      <c r="G268" s="35">
        <f>IFERROR(__xludf.DUMMYFUNCTION("""COMPUTED_VALUE"""),10.0)</f>
        <v>10</v>
      </c>
      <c r="H268" s="36">
        <f>IFERROR(__xludf.DUMMYFUNCTION("""COMPUTED_VALUE"""),0.0)</f>
        <v>0</v>
      </c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43"/>
      <c r="T268" s="43"/>
      <c r="U268" s="43"/>
      <c r="V268" s="43"/>
    </row>
    <row r="269">
      <c r="A269" s="43" t="str">
        <f>IFERROR(__xludf.DUMMYFUNCTION("""COMPUTED_VALUE"""),"Филиппова Наталья")</f>
        <v>Филиппова Наталья</v>
      </c>
      <c r="B269" s="36">
        <f>IFERROR(__xludf.DUMMYFUNCTION("""COMPUTED_VALUE"""),7.0)</f>
        <v>7</v>
      </c>
      <c r="C269" s="35">
        <f>IFERROR(__xludf.DUMMYFUNCTION("""COMPUTED_VALUE"""),7.0)</f>
        <v>7</v>
      </c>
      <c r="D269" s="35"/>
      <c r="E269" s="35"/>
      <c r="F269" s="34">
        <f>IFERROR(__xludf.DUMMYFUNCTION("""COMPUTED_VALUE"""),5.0)</f>
        <v>5</v>
      </c>
      <c r="G269" s="35">
        <f>IFERROR(__xludf.DUMMYFUNCTION("""COMPUTED_VALUE"""),0.0)</f>
        <v>0</v>
      </c>
      <c r="H269" s="36">
        <f>IFERROR(__xludf.DUMMYFUNCTION("""COMPUTED_VALUE"""),2.0)</f>
        <v>2</v>
      </c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43"/>
      <c r="T269" s="43"/>
      <c r="U269" s="43"/>
      <c r="V269" s="43"/>
    </row>
    <row r="270">
      <c r="A270" s="43" t="str">
        <f>IFERROR(__xludf.DUMMYFUNCTION("""COMPUTED_VALUE"""),"Зачинов Иван")</f>
        <v>Зачинов Иван</v>
      </c>
      <c r="B270" s="36">
        <f>IFERROR(__xludf.DUMMYFUNCTION("""COMPUTED_VALUE"""),0.0)</f>
        <v>0</v>
      </c>
      <c r="C270" s="35">
        <f>IFERROR(__xludf.DUMMYFUNCTION("""COMPUTED_VALUE"""),0.0)</f>
        <v>0</v>
      </c>
      <c r="D270" s="35"/>
      <c r="E270" s="35"/>
      <c r="F270" s="34">
        <f>IFERROR(__xludf.DUMMYFUNCTION("""COMPUTED_VALUE"""),0.0)</f>
        <v>0</v>
      </c>
      <c r="G270" s="35">
        <f>IFERROR(__xludf.DUMMYFUNCTION("""COMPUTED_VALUE"""),0.0)</f>
        <v>0</v>
      </c>
      <c r="H270" s="36">
        <f>IFERROR(__xludf.DUMMYFUNCTION("""COMPUTED_VALUE"""),0.0)</f>
        <v>0</v>
      </c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43"/>
      <c r="T270" s="43"/>
      <c r="U270" s="43"/>
      <c r="V270" s="43"/>
    </row>
    <row r="271">
      <c r="A271" s="43" t="str">
        <f>IFERROR(__xludf.DUMMYFUNCTION("""COMPUTED_VALUE"""),"Воробьев Сергей")</f>
        <v>Воробьев Сергей</v>
      </c>
      <c r="B271" s="36">
        <f>IFERROR(__xludf.DUMMYFUNCTION("""COMPUTED_VALUE"""),0.0)</f>
        <v>0</v>
      </c>
      <c r="C271" s="35">
        <f>IFERROR(__xludf.DUMMYFUNCTION("""COMPUTED_VALUE"""),0.0)</f>
        <v>0</v>
      </c>
      <c r="D271" s="35"/>
      <c r="E271" s="35"/>
      <c r="F271" s="34">
        <f>IFERROR(__xludf.DUMMYFUNCTION("""COMPUTED_VALUE"""),0.0)</f>
        <v>0</v>
      </c>
      <c r="G271" s="35">
        <f>IFERROR(__xludf.DUMMYFUNCTION("""COMPUTED_VALUE"""),0.0)</f>
        <v>0</v>
      </c>
      <c r="H271" s="36">
        <f>IFERROR(__xludf.DUMMYFUNCTION("""COMPUTED_VALUE"""),0.0)</f>
        <v>0</v>
      </c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43"/>
      <c r="T271" s="43"/>
      <c r="U271" s="43"/>
      <c r="V271" s="43"/>
    </row>
    <row r="272">
      <c r="A272" s="43" t="str">
        <f>IFERROR(__xludf.DUMMYFUNCTION("""COMPUTED_VALUE"""),"Писарева Зоя")</f>
        <v>Писарева Зоя</v>
      </c>
      <c r="B272" s="36">
        <f>IFERROR(__xludf.DUMMYFUNCTION("""COMPUTED_VALUE"""),0.0)</f>
        <v>0</v>
      </c>
      <c r="C272" s="35">
        <f>IFERROR(__xludf.DUMMYFUNCTION("""COMPUTED_VALUE"""),0.0)</f>
        <v>0</v>
      </c>
      <c r="D272" s="35"/>
      <c r="E272" s="35"/>
      <c r="F272" s="34">
        <f>IFERROR(__xludf.DUMMYFUNCTION("""COMPUTED_VALUE"""),0.0)</f>
        <v>0</v>
      </c>
      <c r="G272" s="35">
        <f>IFERROR(__xludf.DUMMYFUNCTION("""COMPUTED_VALUE"""),0.0)</f>
        <v>0</v>
      </c>
      <c r="H272" s="36">
        <f>IFERROR(__xludf.DUMMYFUNCTION("""COMPUTED_VALUE"""),0.0)</f>
        <v>0</v>
      </c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43"/>
      <c r="T272" s="43"/>
      <c r="U272" s="43"/>
      <c r="V272" s="43"/>
    </row>
    <row r="273">
      <c r="A273" s="43" t="str">
        <f>IFERROR(__xludf.DUMMYFUNCTION("""COMPUTED_VALUE"""),"Петрова Анастасия")</f>
        <v>Петрова Анастасия</v>
      </c>
      <c r="B273" s="36">
        <f>IFERROR(__xludf.DUMMYFUNCTION("""COMPUTED_VALUE"""),17.0)</f>
        <v>17</v>
      </c>
      <c r="C273" s="35">
        <f>IFERROR(__xludf.DUMMYFUNCTION("""COMPUTED_VALUE"""),17.0)</f>
        <v>17</v>
      </c>
      <c r="D273" s="35"/>
      <c r="E273" s="35"/>
      <c r="F273" s="34">
        <f>IFERROR(__xludf.DUMMYFUNCTION("""COMPUTED_VALUE"""),5.0)</f>
        <v>5</v>
      </c>
      <c r="G273" s="35">
        <f>IFERROR(__xludf.DUMMYFUNCTION("""COMPUTED_VALUE"""),10.0)</f>
        <v>10</v>
      </c>
      <c r="H273" s="36">
        <f>IFERROR(__xludf.DUMMYFUNCTION("""COMPUTED_VALUE"""),2.0)</f>
        <v>2</v>
      </c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43"/>
      <c r="T273" s="43"/>
      <c r="U273" s="43"/>
      <c r="V273" s="43"/>
    </row>
    <row r="274">
      <c r="A274" s="43" t="str">
        <f>IFERROR(__xludf.DUMMYFUNCTION("""COMPUTED_VALUE"""),"Бабкин Владимир")</f>
        <v>Бабкин Владимир</v>
      </c>
      <c r="B274" s="36">
        <f>IFERROR(__xludf.DUMMYFUNCTION("""COMPUTED_VALUE"""),0.0)</f>
        <v>0</v>
      </c>
      <c r="C274" s="35">
        <f>IFERROR(__xludf.DUMMYFUNCTION("""COMPUTED_VALUE"""),0.0)</f>
        <v>0</v>
      </c>
      <c r="D274" s="35"/>
      <c r="E274" s="35"/>
      <c r="F274" s="34">
        <f>IFERROR(__xludf.DUMMYFUNCTION("""COMPUTED_VALUE"""),0.0)</f>
        <v>0</v>
      </c>
      <c r="G274" s="35">
        <f>IFERROR(__xludf.DUMMYFUNCTION("""COMPUTED_VALUE"""),0.0)</f>
        <v>0</v>
      </c>
      <c r="H274" s="36">
        <f>IFERROR(__xludf.DUMMYFUNCTION("""COMPUTED_VALUE"""),0.0)</f>
        <v>0</v>
      </c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43"/>
      <c r="T274" s="43"/>
      <c r="U274" s="43"/>
      <c r="V274" s="43"/>
    </row>
    <row r="275">
      <c r="A275" s="43" t="str">
        <f>IFERROR(__xludf.DUMMYFUNCTION("""COMPUTED_VALUE"""),"Коньшина Екатерина")</f>
        <v>Коньшина Екатерина</v>
      </c>
      <c r="B275" s="36">
        <f>IFERROR(__xludf.DUMMYFUNCTION("""COMPUTED_VALUE"""),7.0)</f>
        <v>7</v>
      </c>
      <c r="C275" s="35">
        <f>IFERROR(__xludf.DUMMYFUNCTION("""COMPUTED_VALUE"""),7.0)</f>
        <v>7</v>
      </c>
      <c r="D275" s="35"/>
      <c r="E275" s="35"/>
      <c r="F275" s="34">
        <f>IFERROR(__xludf.DUMMYFUNCTION("""COMPUTED_VALUE"""),5.0)</f>
        <v>5</v>
      </c>
      <c r="G275" s="35">
        <f>IFERROR(__xludf.DUMMYFUNCTION("""COMPUTED_VALUE"""),0.0)</f>
        <v>0</v>
      </c>
      <c r="H275" s="36">
        <f>IFERROR(__xludf.DUMMYFUNCTION("""COMPUTED_VALUE"""),2.0)</f>
        <v>2</v>
      </c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43"/>
      <c r="T275" s="43"/>
      <c r="U275" s="43"/>
      <c r="V275" s="43"/>
    </row>
    <row r="276">
      <c r="A276" s="43" t="str">
        <f>IFERROR(__xludf.DUMMYFUNCTION("""COMPUTED_VALUE"""),"Базарова Марина")</f>
        <v>Базарова Марина</v>
      </c>
      <c r="B276" s="36">
        <f>IFERROR(__xludf.DUMMYFUNCTION("""COMPUTED_VALUE"""),0.0)</f>
        <v>0</v>
      </c>
      <c r="C276" s="35">
        <f>IFERROR(__xludf.DUMMYFUNCTION("""COMPUTED_VALUE"""),0.0)</f>
        <v>0</v>
      </c>
      <c r="D276" s="35"/>
      <c r="E276" s="35"/>
      <c r="F276" s="34">
        <f>IFERROR(__xludf.DUMMYFUNCTION("""COMPUTED_VALUE"""),0.0)</f>
        <v>0</v>
      </c>
      <c r="G276" s="35">
        <f>IFERROR(__xludf.DUMMYFUNCTION("""COMPUTED_VALUE"""),0.0)</f>
        <v>0</v>
      </c>
      <c r="H276" s="36">
        <f>IFERROR(__xludf.DUMMYFUNCTION("""COMPUTED_VALUE"""),0.0)</f>
        <v>0</v>
      </c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43"/>
      <c r="T276" s="43"/>
      <c r="U276" s="43"/>
      <c r="V276" s="43"/>
    </row>
    <row r="277">
      <c r="A277" s="43" t="str">
        <f>IFERROR(__xludf.DUMMYFUNCTION("""COMPUTED_VALUE"""),"Иванкина Наталья")</f>
        <v>Иванкина Наталья</v>
      </c>
      <c r="B277" s="36">
        <f>IFERROR(__xludf.DUMMYFUNCTION("""COMPUTED_VALUE"""),12.0)</f>
        <v>12</v>
      </c>
      <c r="C277" s="35">
        <f>IFERROR(__xludf.DUMMYFUNCTION("""COMPUTED_VALUE"""),12.0)</f>
        <v>12</v>
      </c>
      <c r="D277" s="35"/>
      <c r="E277" s="35"/>
      <c r="F277" s="34">
        <f>IFERROR(__xludf.DUMMYFUNCTION("""COMPUTED_VALUE"""),0.0)</f>
        <v>0</v>
      </c>
      <c r="G277" s="35">
        <f>IFERROR(__xludf.DUMMYFUNCTION("""COMPUTED_VALUE"""),10.0)</f>
        <v>10</v>
      </c>
      <c r="H277" s="36">
        <f>IFERROR(__xludf.DUMMYFUNCTION("""COMPUTED_VALUE"""),2.0)</f>
        <v>2</v>
      </c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43"/>
      <c r="T277" s="43"/>
      <c r="U277" s="43"/>
      <c r="V277" s="43"/>
    </row>
    <row r="278">
      <c r="A278" s="43" t="str">
        <f>IFERROR(__xludf.DUMMYFUNCTION("""COMPUTED_VALUE"""),"Сергиенко Азалия")</f>
        <v>Сергиенко Азалия</v>
      </c>
      <c r="B278" s="36">
        <f>IFERROR(__xludf.DUMMYFUNCTION("""COMPUTED_VALUE"""),17.0)</f>
        <v>17</v>
      </c>
      <c r="C278" s="35">
        <f>IFERROR(__xludf.DUMMYFUNCTION("""COMPUTED_VALUE"""),17.0)</f>
        <v>17</v>
      </c>
      <c r="D278" s="35"/>
      <c r="E278" s="35"/>
      <c r="F278" s="34">
        <f>IFERROR(__xludf.DUMMYFUNCTION("""COMPUTED_VALUE"""),5.0)</f>
        <v>5</v>
      </c>
      <c r="G278" s="35">
        <f>IFERROR(__xludf.DUMMYFUNCTION("""COMPUTED_VALUE"""),10.0)</f>
        <v>10</v>
      </c>
      <c r="H278" s="36">
        <f>IFERROR(__xludf.DUMMYFUNCTION("""COMPUTED_VALUE"""),2.0)</f>
        <v>2</v>
      </c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43"/>
      <c r="T278" s="43"/>
      <c r="U278" s="43"/>
      <c r="V278" s="43"/>
    </row>
    <row r="279">
      <c r="A279" s="43" t="str">
        <f>IFERROR(__xludf.DUMMYFUNCTION("""COMPUTED_VALUE"""),"Звягина Ирина")</f>
        <v>Звягина Ирина</v>
      </c>
      <c r="B279" s="36">
        <f>IFERROR(__xludf.DUMMYFUNCTION("""COMPUTED_VALUE"""),17.0)</f>
        <v>17</v>
      </c>
      <c r="C279" s="35">
        <f>IFERROR(__xludf.DUMMYFUNCTION("""COMPUTED_VALUE"""),17.0)</f>
        <v>17</v>
      </c>
      <c r="D279" s="35"/>
      <c r="E279" s="35"/>
      <c r="F279" s="34">
        <f>IFERROR(__xludf.DUMMYFUNCTION("""COMPUTED_VALUE"""),5.0)</f>
        <v>5</v>
      </c>
      <c r="G279" s="35">
        <f>IFERROR(__xludf.DUMMYFUNCTION("""COMPUTED_VALUE"""),10.0)</f>
        <v>10</v>
      </c>
      <c r="H279" s="36">
        <f>IFERROR(__xludf.DUMMYFUNCTION("""COMPUTED_VALUE"""),2.0)</f>
        <v>2</v>
      </c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43"/>
      <c r="T279" s="43"/>
      <c r="U279" s="43"/>
      <c r="V279" s="43"/>
    </row>
    <row r="280">
      <c r="A280" s="43" t="str">
        <f>IFERROR(__xludf.DUMMYFUNCTION("""COMPUTED_VALUE"""),"Гудкова Мария")</f>
        <v>Гудкова Мария</v>
      </c>
      <c r="B280" s="36">
        <f>IFERROR(__xludf.DUMMYFUNCTION("""COMPUTED_VALUE"""),17.0)</f>
        <v>17</v>
      </c>
      <c r="C280" s="35">
        <f>IFERROR(__xludf.DUMMYFUNCTION("""COMPUTED_VALUE"""),17.0)</f>
        <v>17</v>
      </c>
      <c r="D280" s="35"/>
      <c r="E280" s="35"/>
      <c r="F280" s="34">
        <f>IFERROR(__xludf.DUMMYFUNCTION("""COMPUTED_VALUE"""),5.0)</f>
        <v>5</v>
      </c>
      <c r="G280" s="35">
        <f>IFERROR(__xludf.DUMMYFUNCTION("""COMPUTED_VALUE"""),10.0)</f>
        <v>10</v>
      </c>
      <c r="H280" s="36">
        <f>IFERROR(__xludf.DUMMYFUNCTION("""COMPUTED_VALUE"""),2.0)</f>
        <v>2</v>
      </c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43"/>
      <c r="T280" s="43"/>
      <c r="U280" s="43"/>
      <c r="V280" s="43"/>
    </row>
    <row r="281">
      <c r="A281" s="43" t="str">
        <f>IFERROR(__xludf.DUMMYFUNCTION("""COMPUTED_VALUE"""),"Ядровская Оксана")</f>
        <v>Ядровская Оксана</v>
      </c>
      <c r="B281" s="36">
        <f>IFERROR(__xludf.DUMMYFUNCTION("""COMPUTED_VALUE"""),17.0)</f>
        <v>17</v>
      </c>
      <c r="C281" s="35">
        <f>IFERROR(__xludf.DUMMYFUNCTION("""COMPUTED_VALUE"""),17.0)</f>
        <v>17</v>
      </c>
      <c r="D281" s="35"/>
      <c r="E281" s="35"/>
      <c r="F281" s="34">
        <f>IFERROR(__xludf.DUMMYFUNCTION("""COMPUTED_VALUE"""),5.0)</f>
        <v>5</v>
      </c>
      <c r="G281" s="35">
        <f>IFERROR(__xludf.DUMMYFUNCTION("""COMPUTED_VALUE"""),10.0)</f>
        <v>10</v>
      </c>
      <c r="H281" s="36">
        <f>IFERROR(__xludf.DUMMYFUNCTION("""COMPUTED_VALUE"""),2.0)</f>
        <v>2</v>
      </c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43"/>
      <c r="T281" s="43"/>
      <c r="U281" s="43"/>
      <c r="V281" s="43"/>
    </row>
    <row r="282">
      <c r="A282" s="43" t="str">
        <f>IFERROR(__xludf.DUMMYFUNCTION("""COMPUTED_VALUE"""),"Нужная Елена")</f>
        <v>Нужная Елена</v>
      </c>
      <c r="B282" s="36">
        <f>IFERROR(__xludf.DUMMYFUNCTION("""COMPUTED_VALUE"""),5.0)</f>
        <v>5</v>
      </c>
      <c r="C282" s="35">
        <f>IFERROR(__xludf.DUMMYFUNCTION("""COMPUTED_VALUE"""),5.0)</f>
        <v>5</v>
      </c>
      <c r="D282" s="35"/>
      <c r="E282" s="35"/>
      <c r="F282" s="34">
        <f>IFERROR(__xludf.DUMMYFUNCTION("""COMPUTED_VALUE"""),5.0)</f>
        <v>5</v>
      </c>
      <c r="G282" s="35">
        <f>IFERROR(__xludf.DUMMYFUNCTION("""COMPUTED_VALUE"""),0.0)</f>
        <v>0</v>
      </c>
      <c r="H282" s="36">
        <f>IFERROR(__xludf.DUMMYFUNCTION("""COMPUTED_VALUE"""),0.0)</f>
        <v>0</v>
      </c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43"/>
      <c r="T282" s="43"/>
      <c r="U282" s="43"/>
      <c r="V282" s="43"/>
    </row>
    <row r="283">
      <c r="A283" s="43" t="str">
        <f>IFERROR(__xludf.DUMMYFUNCTION("""COMPUTED_VALUE"""),"Барская Ирина")</f>
        <v>Барская Ирина</v>
      </c>
      <c r="B283" s="36">
        <f>IFERROR(__xludf.DUMMYFUNCTION("""COMPUTED_VALUE"""),2.0)</f>
        <v>2</v>
      </c>
      <c r="C283" s="35">
        <f>IFERROR(__xludf.DUMMYFUNCTION("""COMPUTED_VALUE"""),2.0)</f>
        <v>2</v>
      </c>
      <c r="D283" s="35"/>
      <c r="E283" s="35"/>
      <c r="F283" s="34">
        <f>IFERROR(__xludf.DUMMYFUNCTION("""COMPUTED_VALUE"""),0.0)</f>
        <v>0</v>
      </c>
      <c r="G283" s="35">
        <f>IFERROR(__xludf.DUMMYFUNCTION("""COMPUTED_VALUE"""),0.0)</f>
        <v>0</v>
      </c>
      <c r="H283" s="36">
        <f>IFERROR(__xludf.DUMMYFUNCTION("""COMPUTED_VALUE"""),2.0)</f>
        <v>2</v>
      </c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43"/>
      <c r="T283" s="43"/>
      <c r="U283" s="43"/>
      <c r="V283" s="43"/>
    </row>
    <row r="284">
      <c r="A284" s="43" t="str">
        <f>IFERROR(__xludf.DUMMYFUNCTION("""COMPUTED_VALUE"""),"Зайцева Вероника")</f>
        <v>Зайцева Вероника</v>
      </c>
      <c r="B284" s="36">
        <f>IFERROR(__xludf.DUMMYFUNCTION("""COMPUTED_VALUE"""),2.0)</f>
        <v>2</v>
      </c>
      <c r="C284" s="35">
        <f>IFERROR(__xludf.DUMMYFUNCTION("""COMPUTED_VALUE"""),2.0)</f>
        <v>2</v>
      </c>
      <c r="D284" s="35"/>
      <c r="E284" s="35"/>
      <c r="F284" s="34">
        <f>IFERROR(__xludf.DUMMYFUNCTION("""COMPUTED_VALUE"""),0.0)</f>
        <v>0</v>
      </c>
      <c r="G284" s="35">
        <f>IFERROR(__xludf.DUMMYFUNCTION("""COMPUTED_VALUE"""),0.0)</f>
        <v>0</v>
      </c>
      <c r="H284" s="36">
        <f>IFERROR(__xludf.DUMMYFUNCTION("""COMPUTED_VALUE"""),2.0)</f>
        <v>2</v>
      </c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43"/>
      <c r="T284" s="43"/>
      <c r="U284" s="43"/>
      <c r="V284" s="43"/>
    </row>
    <row r="285">
      <c r="A285" s="43" t="str">
        <f>IFERROR(__xludf.DUMMYFUNCTION("""COMPUTED_VALUE"""),"Гирилюк Анна")</f>
        <v>Гирилюк Анна</v>
      </c>
      <c r="B285" s="36">
        <f>IFERROR(__xludf.DUMMYFUNCTION("""COMPUTED_VALUE"""),17.0)</f>
        <v>17</v>
      </c>
      <c r="C285" s="35">
        <f>IFERROR(__xludf.DUMMYFUNCTION("""COMPUTED_VALUE"""),17.0)</f>
        <v>17</v>
      </c>
      <c r="D285" s="35"/>
      <c r="E285" s="35"/>
      <c r="F285" s="34">
        <f>IFERROR(__xludf.DUMMYFUNCTION("""COMPUTED_VALUE"""),5.0)</f>
        <v>5</v>
      </c>
      <c r="G285" s="35">
        <f>IFERROR(__xludf.DUMMYFUNCTION("""COMPUTED_VALUE"""),10.0)</f>
        <v>10</v>
      </c>
      <c r="H285" s="36">
        <f>IFERROR(__xludf.DUMMYFUNCTION("""COMPUTED_VALUE"""),2.0)</f>
        <v>2</v>
      </c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43"/>
      <c r="T285" s="43"/>
      <c r="U285" s="43"/>
      <c r="V285" s="43"/>
    </row>
    <row r="286">
      <c r="A286" s="43" t="str">
        <f>IFERROR(__xludf.DUMMYFUNCTION("""COMPUTED_VALUE"""),"Сурженко Екатерина")</f>
        <v>Сурженко Екатерина</v>
      </c>
      <c r="B286" s="36">
        <f>IFERROR(__xludf.DUMMYFUNCTION("""COMPUTED_VALUE"""),17.0)</f>
        <v>17</v>
      </c>
      <c r="C286" s="35">
        <f>IFERROR(__xludf.DUMMYFUNCTION("""COMPUTED_VALUE"""),17.0)</f>
        <v>17</v>
      </c>
      <c r="D286" s="35"/>
      <c r="E286" s="35"/>
      <c r="F286" s="34">
        <f>IFERROR(__xludf.DUMMYFUNCTION("""COMPUTED_VALUE"""),5.0)</f>
        <v>5</v>
      </c>
      <c r="G286" s="35">
        <f>IFERROR(__xludf.DUMMYFUNCTION("""COMPUTED_VALUE"""),10.0)</f>
        <v>10</v>
      </c>
      <c r="H286" s="36">
        <f>IFERROR(__xludf.DUMMYFUNCTION("""COMPUTED_VALUE"""),2.0)</f>
        <v>2</v>
      </c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43"/>
      <c r="T286" s="43"/>
      <c r="U286" s="43"/>
      <c r="V286" s="43"/>
    </row>
    <row r="287">
      <c r="A287" s="43" t="str">
        <f>IFERROR(__xludf.DUMMYFUNCTION("""COMPUTED_VALUE"""),"Чиглинцев Павел")</f>
        <v>Чиглинцев Павел</v>
      </c>
      <c r="B287" s="36">
        <f>IFERROR(__xludf.DUMMYFUNCTION("""COMPUTED_VALUE"""),15.0)</f>
        <v>15</v>
      </c>
      <c r="C287" s="35">
        <f>IFERROR(__xludf.DUMMYFUNCTION("""COMPUTED_VALUE"""),15.0)</f>
        <v>15</v>
      </c>
      <c r="D287" s="35"/>
      <c r="E287" s="35"/>
      <c r="F287" s="34">
        <f>IFERROR(__xludf.DUMMYFUNCTION("""COMPUTED_VALUE"""),5.0)</f>
        <v>5</v>
      </c>
      <c r="G287" s="35">
        <f>IFERROR(__xludf.DUMMYFUNCTION("""COMPUTED_VALUE"""),10.0)</f>
        <v>10</v>
      </c>
      <c r="H287" s="36">
        <f>IFERROR(__xludf.DUMMYFUNCTION("""COMPUTED_VALUE"""),0.0)</f>
        <v>0</v>
      </c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43"/>
      <c r="T287" s="43"/>
      <c r="U287" s="43"/>
      <c r="V287" s="43"/>
    </row>
    <row r="288">
      <c r="A288" s="43"/>
      <c r="B288" s="36"/>
      <c r="C288" s="35"/>
      <c r="D288" s="35"/>
      <c r="E288" s="35"/>
      <c r="F288" s="34"/>
      <c r="G288" s="35"/>
      <c r="H288" s="36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43"/>
      <c r="T288" s="43"/>
      <c r="U288" s="43"/>
      <c r="V288" s="43"/>
    </row>
    <row r="289">
      <c r="A289" s="43"/>
      <c r="B289" s="36"/>
      <c r="C289" s="35"/>
      <c r="D289" s="35"/>
      <c r="E289" s="35"/>
      <c r="F289" s="34"/>
      <c r="G289" s="35"/>
      <c r="H289" s="36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43"/>
      <c r="T289" s="43"/>
      <c r="U289" s="43"/>
      <c r="V289" s="43"/>
    </row>
    <row r="290">
      <c r="A290" s="43"/>
      <c r="B290" s="36"/>
      <c r="C290" s="35"/>
      <c r="D290" s="35"/>
      <c r="E290" s="35"/>
      <c r="F290" s="34"/>
      <c r="G290" s="35"/>
      <c r="H290" s="36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43"/>
      <c r="T290" s="43"/>
      <c r="U290" s="43"/>
      <c r="V290" s="43"/>
    </row>
    <row r="291">
      <c r="A291" s="43"/>
      <c r="B291" s="36"/>
      <c r="C291" s="35"/>
      <c r="D291" s="35"/>
      <c r="E291" s="35"/>
      <c r="F291" s="34"/>
      <c r="G291" s="35"/>
      <c r="H291" s="36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43"/>
      <c r="T291" s="43"/>
      <c r="U291" s="43"/>
      <c r="V291" s="43"/>
    </row>
    <row r="292">
      <c r="A292" s="43"/>
      <c r="B292" s="36"/>
      <c r="C292" s="35"/>
      <c r="D292" s="35"/>
      <c r="E292" s="35"/>
      <c r="F292" s="34"/>
      <c r="G292" s="35"/>
      <c r="H292" s="36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43"/>
      <c r="T292" s="43"/>
      <c r="U292" s="43"/>
      <c r="V292" s="43"/>
    </row>
    <row r="293">
      <c r="A293" s="43"/>
      <c r="B293" s="36"/>
      <c r="C293" s="35"/>
      <c r="D293" s="35"/>
      <c r="E293" s="35"/>
      <c r="F293" s="34"/>
      <c r="G293" s="35"/>
      <c r="H293" s="36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43"/>
      <c r="T293" s="43"/>
      <c r="U293" s="43"/>
      <c r="V293" s="43"/>
    </row>
    <row r="294">
      <c r="A294" s="43"/>
      <c r="B294" s="36"/>
      <c r="C294" s="35"/>
      <c r="D294" s="35"/>
      <c r="E294" s="35"/>
      <c r="F294" s="34"/>
      <c r="G294" s="35"/>
      <c r="H294" s="36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43"/>
      <c r="T294" s="43"/>
      <c r="U294" s="43"/>
      <c r="V294" s="43"/>
    </row>
    <row r="295">
      <c r="A295" s="43"/>
      <c r="B295" s="36"/>
      <c r="C295" s="35"/>
      <c r="D295" s="35"/>
      <c r="E295" s="35"/>
      <c r="F295" s="34"/>
      <c r="G295" s="35"/>
      <c r="H295" s="36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43"/>
      <c r="T295" s="43"/>
      <c r="U295" s="43"/>
      <c r="V295" s="43"/>
    </row>
    <row r="296">
      <c r="A296" s="43"/>
      <c r="B296" s="36"/>
      <c r="C296" s="35"/>
      <c r="D296" s="35"/>
      <c r="E296" s="35"/>
      <c r="F296" s="34"/>
      <c r="G296" s="35"/>
      <c r="H296" s="36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43"/>
      <c r="T296" s="43"/>
      <c r="U296" s="43"/>
      <c r="V296" s="43"/>
    </row>
    <row r="297">
      <c r="A297" s="43"/>
      <c r="B297" s="36"/>
      <c r="C297" s="35"/>
      <c r="D297" s="35"/>
      <c r="E297" s="35"/>
      <c r="F297" s="34"/>
      <c r="G297" s="35"/>
      <c r="H297" s="36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43"/>
      <c r="T297" s="43"/>
      <c r="U297" s="43"/>
      <c r="V297" s="43"/>
    </row>
    <row r="298">
      <c r="A298" s="43"/>
      <c r="B298" s="36"/>
      <c r="C298" s="35"/>
      <c r="D298" s="35"/>
      <c r="E298" s="35"/>
      <c r="F298" s="34"/>
      <c r="G298" s="35"/>
      <c r="H298" s="36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43"/>
      <c r="T298" s="43"/>
      <c r="U298" s="43"/>
      <c r="V298" s="43"/>
    </row>
    <row r="299">
      <c r="A299" s="43"/>
      <c r="B299" s="36"/>
      <c r="C299" s="35"/>
      <c r="D299" s="35"/>
      <c r="E299" s="35"/>
      <c r="F299" s="34"/>
      <c r="G299" s="35"/>
      <c r="H299" s="36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43"/>
      <c r="T299" s="43"/>
      <c r="U299" s="43"/>
      <c r="V299" s="43"/>
    </row>
    <row r="300">
      <c r="A300" s="43"/>
      <c r="B300" s="36"/>
      <c r="C300" s="35"/>
      <c r="D300" s="35"/>
      <c r="E300" s="35"/>
      <c r="F300" s="34"/>
      <c r="G300" s="35"/>
      <c r="H300" s="36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43"/>
      <c r="T300" s="43"/>
      <c r="U300" s="43"/>
      <c r="V300" s="43"/>
    </row>
    <row r="301">
      <c r="A301" s="43"/>
      <c r="B301" s="36"/>
      <c r="C301" s="35"/>
      <c r="D301" s="35"/>
      <c r="E301" s="35"/>
      <c r="F301" s="34"/>
      <c r="G301" s="35"/>
      <c r="H301" s="36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43"/>
      <c r="T301" s="43"/>
      <c r="U301" s="43"/>
      <c r="V301" s="43"/>
    </row>
    <row r="302">
      <c r="B302" s="36"/>
      <c r="C302" s="35"/>
      <c r="D302" s="35"/>
      <c r="E302" s="35"/>
      <c r="F302" s="34"/>
      <c r="G302" s="35"/>
      <c r="H302" s="36"/>
      <c r="I302" s="35"/>
      <c r="J302" s="35"/>
      <c r="K302" s="35"/>
      <c r="L302" s="35"/>
      <c r="M302" s="35"/>
      <c r="N302" s="35"/>
      <c r="O302" s="35"/>
      <c r="P302" s="35"/>
      <c r="Q302" s="35"/>
      <c r="R302" s="35"/>
    </row>
    <row r="303">
      <c r="B303" s="36"/>
      <c r="C303" s="35"/>
      <c r="D303" s="35"/>
      <c r="E303" s="35"/>
      <c r="F303" s="34"/>
      <c r="G303" s="35"/>
      <c r="H303" s="36"/>
      <c r="I303" s="35"/>
      <c r="J303" s="35"/>
      <c r="K303" s="35"/>
      <c r="L303" s="35"/>
      <c r="M303" s="35"/>
      <c r="N303" s="35"/>
      <c r="O303" s="35"/>
      <c r="P303" s="35"/>
      <c r="Q303" s="35"/>
      <c r="R303" s="35"/>
    </row>
    <row r="304">
      <c r="B304" s="36"/>
      <c r="C304" s="35"/>
      <c r="D304" s="35"/>
      <c r="E304" s="35"/>
      <c r="F304" s="34"/>
      <c r="G304" s="35"/>
      <c r="H304" s="36"/>
      <c r="I304" s="35"/>
      <c r="J304" s="35"/>
      <c r="K304" s="35"/>
      <c r="L304" s="35"/>
      <c r="M304" s="35"/>
      <c r="N304" s="35"/>
      <c r="O304" s="35"/>
      <c r="P304" s="35"/>
      <c r="Q304" s="35"/>
      <c r="R304" s="35"/>
    </row>
    <row r="305">
      <c r="B305" s="36"/>
      <c r="C305" s="35"/>
      <c r="D305" s="35"/>
      <c r="E305" s="35"/>
      <c r="F305" s="34"/>
      <c r="G305" s="35"/>
      <c r="H305" s="36"/>
      <c r="I305" s="35"/>
      <c r="J305" s="35"/>
      <c r="K305" s="35"/>
      <c r="L305" s="35"/>
      <c r="M305" s="35"/>
      <c r="N305" s="35"/>
      <c r="O305" s="35"/>
      <c r="P305" s="35"/>
      <c r="Q305" s="35"/>
      <c r="R305" s="35"/>
    </row>
    <row r="306">
      <c r="B306" s="36"/>
      <c r="C306" s="35"/>
      <c r="D306" s="35"/>
      <c r="E306" s="35"/>
      <c r="F306" s="34"/>
      <c r="G306" s="35"/>
      <c r="H306" s="36"/>
      <c r="I306" s="35"/>
      <c r="J306" s="35"/>
      <c r="K306" s="35"/>
      <c r="L306" s="35"/>
      <c r="M306" s="35"/>
      <c r="N306" s="35"/>
      <c r="O306" s="35"/>
      <c r="P306" s="35"/>
      <c r="Q306" s="35"/>
      <c r="R306" s="35"/>
    </row>
    <row r="307">
      <c r="B307" s="36"/>
      <c r="C307" s="35"/>
      <c r="D307" s="35"/>
      <c r="E307" s="35"/>
      <c r="F307" s="34"/>
      <c r="G307" s="35"/>
      <c r="H307" s="36"/>
      <c r="I307" s="35"/>
      <c r="J307" s="35"/>
      <c r="K307" s="35"/>
      <c r="L307" s="35"/>
      <c r="M307" s="35"/>
      <c r="N307" s="35"/>
      <c r="O307" s="35"/>
      <c r="P307" s="35"/>
      <c r="Q307" s="35"/>
      <c r="R307" s="35"/>
    </row>
    <row r="308">
      <c r="B308" s="36"/>
      <c r="C308" s="35"/>
      <c r="D308" s="35"/>
      <c r="E308" s="35"/>
      <c r="F308" s="34"/>
      <c r="G308" s="35"/>
      <c r="H308" s="36"/>
      <c r="I308" s="35"/>
      <c r="J308" s="35"/>
      <c r="K308" s="35"/>
      <c r="L308" s="35"/>
      <c r="M308" s="35"/>
      <c r="N308" s="35"/>
      <c r="O308" s="35"/>
      <c r="P308" s="35"/>
      <c r="Q308" s="35"/>
      <c r="R308" s="35"/>
    </row>
    <row r="309">
      <c r="B309" s="36"/>
      <c r="C309" s="35"/>
      <c r="D309" s="35"/>
      <c r="E309" s="35"/>
      <c r="F309" s="34"/>
      <c r="G309" s="35"/>
      <c r="H309" s="36"/>
      <c r="I309" s="35"/>
      <c r="J309" s="35"/>
      <c r="K309" s="35"/>
      <c r="L309" s="35"/>
      <c r="M309" s="35"/>
      <c r="N309" s="35"/>
      <c r="O309" s="35"/>
      <c r="P309" s="35"/>
      <c r="Q309" s="35"/>
      <c r="R309" s="35"/>
    </row>
    <row r="310">
      <c r="B310" s="36"/>
      <c r="C310" s="35"/>
      <c r="D310" s="35"/>
      <c r="E310" s="35"/>
      <c r="F310" s="34"/>
      <c r="G310" s="35"/>
      <c r="H310" s="36"/>
      <c r="I310" s="35"/>
      <c r="J310" s="35"/>
      <c r="K310" s="35"/>
      <c r="L310" s="35"/>
      <c r="M310" s="35"/>
      <c r="N310" s="35"/>
      <c r="O310" s="35"/>
      <c r="P310" s="35"/>
      <c r="Q310" s="35"/>
      <c r="R310" s="35"/>
    </row>
    <row r="311">
      <c r="B311" s="33"/>
      <c r="F311" s="52"/>
      <c r="H311" s="33"/>
    </row>
    <row r="312">
      <c r="B312" s="33"/>
      <c r="F312" s="52"/>
      <c r="H312" s="33"/>
    </row>
    <row r="313">
      <c r="B313" s="33"/>
      <c r="F313" s="52"/>
      <c r="H313" s="33"/>
    </row>
    <row r="314">
      <c r="B314" s="33"/>
      <c r="F314" s="52"/>
      <c r="H314" s="33"/>
    </row>
    <row r="315">
      <c r="B315" s="33"/>
      <c r="F315" s="52"/>
      <c r="H315" s="33"/>
    </row>
    <row r="316">
      <c r="B316" s="33"/>
      <c r="F316" s="52"/>
      <c r="H316" s="33"/>
    </row>
    <row r="317">
      <c r="B317" s="33"/>
      <c r="F317" s="52"/>
      <c r="H317" s="33"/>
    </row>
    <row r="318">
      <c r="B318" s="33"/>
      <c r="F318" s="52"/>
      <c r="H318" s="33"/>
    </row>
    <row r="319">
      <c r="B319" s="33"/>
      <c r="F319" s="52"/>
      <c r="H319" s="33"/>
    </row>
    <row r="320">
      <c r="B320" s="33"/>
      <c r="F320" s="52"/>
      <c r="H320" s="33"/>
    </row>
    <row r="321">
      <c r="B321" s="33"/>
      <c r="F321" s="52"/>
      <c r="H321" s="33"/>
    </row>
    <row r="322">
      <c r="B322" s="33"/>
      <c r="F322" s="52"/>
      <c r="H322" s="33"/>
    </row>
    <row r="323">
      <c r="B323" s="33"/>
      <c r="F323" s="52"/>
      <c r="H323" s="33"/>
    </row>
    <row r="324">
      <c r="B324" s="33"/>
      <c r="F324" s="52"/>
      <c r="H324" s="33"/>
    </row>
    <row r="325">
      <c r="B325" s="33"/>
      <c r="F325" s="52"/>
      <c r="H325" s="33"/>
    </row>
    <row r="326">
      <c r="B326" s="33"/>
      <c r="F326" s="52"/>
      <c r="H326" s="33"/>
    </row>
    <row r="327">
      <c r="B327" s="33"/>
      <c r="F327" s="52"/>
      <c r="H327" s="33"/>
    </row>
    <row r="328">
      <c r="B328" s="33"/>
      <c r="F328" s="52"/>
      <c r="H328" s="33"/>
    </row>
    <row r="329">
      <c r="B329" s="33"/>
      <c r="F329" s="52"/>
      <c r="H329" s="33"/>
    </row>
    <row r="330">
      <c r="B330" s="33"/>
      <c r="F330" s="52"/>
      <c r="H330" s="33"/>
    </row>
    <row r="331">
      <c r="B331" s="33"/>
      <c r="F331" s="52"/>
      <c r="H331" s="33"/>
    </row>
    <row r="332">
      <c r="B332" s="33"/>
      <c r="F332" s="52"/>
      <c r="H332" s="33"/>
    </row>
    <row r="333">
      <c r="B333" s="33"/>
      <c r="F333" s="52"/>
      <c r="H333" s="33"/>
    </row>
    <row r="334">
      <c r="B334" s="33"/>
      <c r="F334" s="52"/>
      <c r="H334" s="33"/>
    </row>
    <row r="335">
      <c r="B335" s="33"/>
      <c r="F335" s="52"/>
      <c r="H335" s="33"/>
    </row>
    <row r="336">
      <c r="B336" s="33"/>
      <c r="F336" s="52"/>
      <c r="H336" s="33"/>
    </row>
    <row r="337">
      <c r="B337" s="33"/>
      <c r="F337" s="52"/>
      <c r="H337" s="33"/>
    </row>
    <row r="338">
      <c r="B338" s="33"/>
      <c r="F338" s="52"/>
      <c r="H338" s="33"/>
    </row>
    <row r="339">
      <c r="B339" s="33"/>
      <c r="F339" s="52"/>
      <c r="H339" s="33"/>
    </row>
    <row r="340">
      <c r="B340" s="33"/>
      <c r="F340" s="52"/>
      <c r="H340" s="33"/>
    </row>
    <row r="341">
      <c r="B341" s="33"/>
      <c r="F341" s="52"/>
      <c r="H341" s="33"/>
    </row>
    <row r="342">
      <c r="B342" s="33"/>
      <c r="F342" s="52"/>
      <c r="H342" s="33"/>
    </row>
    <row r="343">
      <c r="B343" s="33"/>
      <c r="F343" s="52"/>
      <c r="H343" s="33"/>
    </row>
    <row r="344">
      <c r="B344" s="33"/>
      <c r="F344" s="52"/>
      <c r="H344" s="33"/>
    </row>
    <row r="345">
      <c r="B345" s="33"/>
      <c r="F345" s="52"/>
      <c r="H345" s="33"/>
    </row>
    <row r="346">
      <c r="B346" s="33"/>
      <c r="F346" s="52"/>
      <c r="H346" s="33"/>
    </row>
    <row r="347">
      <c r="B347" s="33"/>
      <c r="F347" s="52"/>
      <c r="H347" s="33"/>
    </row>
    <row r="348">
      <c r="B348" s="33"/>
      <c r="F348" s="52"/>
      <c r="H348" s="33"/>
    </row>
    <row r="349">
      <c r="B349" s="33"/>
      <c r="F349" s="52"/>
      <c r="H349" s="33"/>
    </row>
    <row r="350">
      <c r="B350" s="33"/>
      <c r="F350" s="52"/>
      <c r="H350" s="33"/>
    </row>
    <row r="351">
      <c r="B351" s="33"/>
      <c r="F351" s="52"/>
      <c r="H351" s="33"/>
    </row>
    <row r="352">
      <c r="B352" s="33"/>
      <c r="F352" s="52"/>
      <c r="H352" s="33"/>
    </row>
    <row r="353">
      <c r="B353" s="33"/>
      <c r="F353" s="52"/>
      <c r="H353" s="33"/>
    </row>
    <row r="354">
      <c r="B354" s="33"/>
      <c r="F354" s="52"/>
      <c r="H354" s="33"/>
    </row>
    <row r="355">
      <c r="B355" s="33"/>
      <c r="F355" s="52"/>
      <c r="H355" s="33"/>
    </row>
    <row r="356">
      <c r="B356" s="33"/>
      <c r="F356" s="52"/>
      <c r="H356" s="33"/>
    </row>
    <row r="357">
      <c r="B357" s="33"/>
      <c r="F357" s="52"/>
      <c r="H357" s="33"/>
    </row>
    <row r="358">
      <c r="B358" s="33"/>
      <c r="F358" s="52"/>
      <c r="H358" s="33"/>
    </row>
    <row r="359">
      <c r="B359" s="33"/>
      <c r="F359" s="52"/>
      <c r="H359" s="33"/>
    </row>
    <row r="360">
      <c r="B360" s="33"/>
      <c r="F360" s="52"/>
      <c r="H360" s="33"/>
    </row>
    <row r="361">
      <c r="B361" s="33"/>
      <c r="F361" s="52"/>
      <c r="H361" s="33"/>
    </row>
    <row r="362">
      <c r="B362" s="33"/>
      <c r="F362" s="52"/>
      <c r="H362" s="33"/>
    </row>
    <row r="363">
      <c r="B363" s="33"/>
      <c r="F363" s="52"/>
      <c r="H363" s="33"/>
    </row>
    <row r="364">
      <c r="B364" s="33"/>
      <c r="F364" s="52"/>
      <c r="H364" s="33"/>
    </row>
    <row r="365">
      <c r="B365" s="33"/>
      <c r="F365" s="52"/>
      <c r="H365" s="33"/>
    </row>
    <row r="366">
      <c r="B366" s="33"/>
      <c r="F366" s="52"/>
      <c r="H366" s="33"/>
    </row>
    <row r="367">
      <c r="B367" s="33"/>
      <c r="F367" s="52"/>
      <c r="H367" s="33"/>
    </row>
    <row r="368">
      <c r="B368" s="33"/>
      <c r="F368" s="52"/>
      <c r="H368" s="33"/>
    </row>
    <row r="369">
      <c r="B369" s="33"/>
      <c r="F369" s="52"/>
      <c r="H369" s="33"/>
    </row>
    <row r="370">
      <c r="B370" s="33"/>
      <c r="F370" s="52"/>
      <c r="H370" s="33"/>
    </row>
    <row r="371">
      <c r="B371" s="33"/>
      <c r="F371" s="52"/>
      <c r="H371" s="33"/>
    </row>
    <row r="372">
      <c r="B372" s="33"/>
      <c r="F372" s="52"/>
      <c r="H372" s="33"/>
    </row>
    <row r="373">
      <c r="B373" s="33"/>
      <c r="F373" s="52"/>
      <c r="H373" s="33"/>
    </row>
    <row r="374">
      <c r="B374" s="33"/>
      <c r="F374" s="52"/>
      <c r="H374" s="33"/>
    </row>
    <row r="375">
      <c r="B375" s="33"/>
      <c r="F375" s="52"/>
      <c r="H375" s="33"/>
    </row>
    <row r="376">
      <c r="B376" s="33"/>
      <c r="F376" s="52"/>
      <c r="H376" s="33"/>
    </row>
    <row r="377">
      <c r="B377" s="33"/>
      <c r="F377" s="52"/>
      <c r="H377" s="33"/>
    </row>
    <row r="378">
      <c r="B378" s="33"/>
      <c r="F378" s="52"/>
      <c r="H378" s="33"/>
    </row>
    <row r="379">
      <c r="B379" s="33"/>
      <c r="F379" s="52"/>
      <c r="H379" s="33"/>
    </row>
    <row r="380">
      <c r="B380" s="33"/>
      <c r="F380" s="52"/>
      <c r="H380" s="33"/>
    </row>
    <row r="381">
      <c r="B381" s="33"/>
      <c r="F381" s="52"/>
      <c r="H381" s="33"/>
    </row>
    <row r="382">
      <c r="B382" s="33"/>
      <c r="F382" s="52"/>
      <c r="H382" s="33"/>
    </row>
    <row r="383">
      <c r="B383" s="33"/>
      <c r="F383" s="52"/>
      <c r="H383" s="33"/>
    </row>
    <row r="384">
      <c r="B384" s="33"/>
      <c r="F384" s="52"/>
      <c r="H384" s="33"/>
    </row>
    <row r="385">
      <c r="B385" s="33"/>
      <c r="F385" s="52"/>
      <c r="H385" s="33"/>
    </row>
    <row r="386">
      <c r="B386" s="33"/>
      <c r="F386" s="52"/>
      <c r="H386" s="33"/>
    </row>
    <row r="387">
      <c r="B387" s="33"/>
      <c r="F387" s="52"/>
      <c r="H387" s="33"/>
    </row>
    <row r="388">
      <c r="B388" s="33"/>
      <c r="F388" s="52"/>
      <c r="H388" s="33"/>
    </row>
    <row r="389">
      <c r="B389" s="33"/>
      <c r="F389" s="52"/>
      <c r="H389" s="33"/>
    </row>
    <row r="390">
      <c r="B390" s="33"/>
      <c r="F390" s="52"/>
      <c r="H390" s="33"/>
    </row>
    <row r="391">
      <c r="B391" s="33"/>
      <c r="F391" s="52"/>
      <c r="H391" s="33"/>
    </row>
    <row r="392">
      <c r="B392" s="33"/>
      <c r="F392" s="52"/>
      <c r="H392" s="33"/>
    </row>
    <row r="393">
      <c r="B393" s="33"/>
      <c r="F393" s="52"/>
      <c r="H393" s="33"/>
    </row>
    <row r="394">
      <c r="B394" s="33"/>
      <c r="F394" s="52"/>
      <c r="H394" s="33"/>
    </row>
    <row r="395">
      <c r="B395" s="33"/>
      <c r="F395" s="52"/>
      <c r="H395" s="33"/>
    </row>
    <row r="396">
      <c r="B396" s="33"/>
      <c r="F396" s="52"/>
      <c r="H396" s="33"/>
    </row>
    <row r="397">
      <c r="B397" s="33"/>
      <c r="F397" s="52"/>
      <c r="H397" s="33"/>
    </row>
    <row r="398">
      <c r="B398" s="33"/>
      <c r="F398" s="52"/>
      <c r="H398" s="33"/>
    </row>
    <row r="399">
      <c r="B399" s="33"/>
      <c r="F399" s="52"/>
      <c r="H399" s="33"/>
    </row>
    <row r="400">
      <c r="B400" s="33"/>
      <c r="F400" s="52"/>
      <c r="H400" s="33"/>
    </row>
    <row r="401">
      <c r="B401" s="33"/>
      <c r="F401" s="52"/>
      <c r="H401" s="33"/>
    </row>
    <row r="402">
      <c r="B402" s="33"/>
      <c r="F402" s="52"/>
      <c r="H402" s="33"/>
    </row>
    <row r="403">
      <c r="B403" s="33"/>
      <c r="F403" s="52"/>
      <c r="H403" s="33"/>
    </row>
    <row r="404">
      <c r="B404" s="33"/>
      <c r="F404" s="52"/>
      <c r="H404" s="33"/>
    </row>
    <row r="405">
      <c r="B405" s="33"/>
      <c r="F405" s="52"/>
      <c r="H405" s="33"/>
    </row>
    <row r="406">
      <c r="B406" s="33"/>
      <c r="F406" s="52"/>
      <c r="H406" s="33"/>
    </row>
    <row r="407">
      <c r="B407" s="33"/>
      <c r="F407" s="52"/>
      <c r="H407" s="33"/>
    </row>
    <row r="408">
      <c r="B408" s="33"/>
      <c r="F408" s="52"/>
      <c r="H408" s="33"/>
    </row>
    <row r="409">
      <c r="B409" s="33"/>
      <c r="F409" s="52"/>
      <c r="H409" s="33"/>
    </row>
    <row r="410">
      <c r="B410" s="33"/>
      <c r="F410" s="52"/>
      <c r="H410" s="33"/>
    </row>
    <row r="411">
      <c r="B411" s="33"/>
      <c r="F411" s="52"/>
      <c r="H411" s="33"/>
    </row>
    <row r="412">
      <c r="B412" s="33"/>
      <c r="F412" s="52"/>
      <c r="H412" s="33"/>
    </row>
    <row r="413">
      <c r="B413" s="33"/>
      <c r="F413" s="52"/>
      <c r="H413" s="33"/>
    </row>
    <row r="414">
      <c r="B414" s="33"/>
      <c r="F414" s="52"/>
      <c r="H414" s="33"/>
    </row>
    <row r="415">
      <c r="B415" s="33"/>
      <c r="F415" s="52"/>
      <c r="H415" s="33"/>
    </row>
    <row r="416">
      <c r="B416" s="33"/>
      <c r="F416" s="52"/>
      <c r="H416" s="33"/>
    </row>
    <row r="417">
      <c r="B417" s="33"/>
      <c r="F417" s="52"/>
      <c r="H417" s="33"/>
    </row>
    <row r="418">
      <c r="B418" s="33"/>
      <c r="F418" s="52"/>
      <c r="H418" s="33"/>
    </row>
    <row r="419">
      <c r="B419" s="33"/>
      <c r="F419" s="52"/>
      <c r="H419" s="33"/>
    </row>
    <row r="420">
      <c r="B420" s="33"/>
      <c r="F420" s="52"/>
      <c r="H420" s="33"/>
    </row>
    <row r="421">
      <c r="B421" s="33"/>
      <c r="F421" s="52"/>
      <c r="H421" s="33"/>
    </row>
    <row r="422">
      <c r="B422" s="33"/>
      <c r="F422" s="52"/>
      <c r="H422" s="33"/>
    </row>
    <row r="423">
      <c r="B423" s="33"/>
      <c r="F423" s="52"/>
      <c r="H423" s="33"/>
    </row>
    <row r="424">
      <c r="B424" s="33"/>
      <c r="F424" s="52"/>
      <c r="H424" s="33"/>
    </row>
    <row r="425">
      <c r="B425" s="33"/>
      <c r="F425" s="52"/>
      <c r="H425" s="33"/>
    </row>
    <row r="426">
      <c r="B426" s="33"/>
      <c r="F426" s="52"/>
      <c r="H426" s="33"/>
    </row>
    <row r="427">
      <c r="B427" s="33"/>
      <c r="F427" s="52"/>
      <c r="H427" s="33"/>
    </row>
    <row r="428">
      <c r="B428" s="33"/>
      <c r="F428" s="52"/>
      <c r="H428" s="33"/>
    </row>
    <row r="429">
      <c r="B429" s="33"/>
      <c r="F429" s="52"/>
      <c r="H429" s="33"/>
    </row>
    <row r="430">
      <c r="B430" s="33"/>
      <c r="F430" s="52"/>
      <c r="H430" s="33"/>
    </row>
    <row r="431">
      <c r="B431" s="33"/>
      <c r="F431" s="52"/>
      <c r="H431" s="33"/>
    </row>
    <row r="432">
      <c r="B432" s="33"/>
      <c r="F432" s="52"/>
      <c r="H432" s="33"/>
    </row>
    <row r="433">
      <c r="B433" s="33"/>
      <c r="F433" s="52"/>
      <c r="H433" s="33"/>
    </row>
    <row r="434">
      <c r="B434" s="33"/>
      <c r="F434" s="52"/>
      <c r="H434" s="33"/>
    </row>
    <row r="435">
      <c r="B435" s="33"/>
      <c r="F435" s="52"/>
      <c r="H435" s="33"/>
    </row>
    <row r="436">
      <c r="B436" s="33"/>
      <c r="F436" s="52"/>
      <c r="H436" s="33"/>
    </row>
    <row r="437">
      <c r="B437" s="33"/>
      <c r="F437" s="52"/>
      <c r="H437" s="33"/>
    </row>
    <row r="438">
      <c r="B438" s="33"/>
      <c r="F438" s="52"/>
      <c r="H438" s="33"/>
    </row>
    <row r="439">
      <c r="B439" s="33"/>
      <c r="F439" s="52"/>
      <c r="H439" s="33"/>
    </row>
    <row r="440">
      <c r="B440" s="33"/>
      <c r="F440" s="52"/>
      <c r="H440" s="33"/>
    </row>
    <row r="441">
      <c r="B441" s="33"/>
      <c r="F441" s="52"/>
      <c r="H441" s="33"/>
    </row>
    <row r="442">
      <c r="B442" s="33"/>
      <c r="F442" s="52"/>
      <c r="H442" s="33"/>
    </row>
    <row r="443">
      <c r="B443" s="33"/>
      <c r="F443" s="52"/>
      <c r="H443" s="33"/>
    </row>
    <row r="444">
      <c r="B444" s="33"/>
      <c r="F444" s="52"/>
      <c r="H444" s="33"/>
    </row>
    <row r="445">
      <c r="B445" s="33"/>
      <c r="F445" s="52"/>
      <c r="H445" s="33"/>
    </row>
    <row r="446">
      <c r="B446" s="33"/>
      <c r="F446" s="52"/>
      <c r="H446" s="33"/>
    </row>
    <row r="447">
      <c r="B447" s="33"/>
      <c r="F447" s="52"/>
      <c r="H447" s="33"/>
    </row>
    <row r="448">
      <c r="B448" s="33"/>
      <c r="F448" s="52"/>
      <c r="H448" s="33"/>
    </row>
    <row r="449">
      <c r="B449" s="33"/>
      <c r="F449" s="52"/>
      <c r="H449" s="33"/>
    </row>
    <row r="450">
      <c r="B450" s="33"/>
      <c r="F450" s="52"/>
      <c r="H450" s="33"/>
    </row>
    <row r="451">
      <c r="B451" s="33"/>
      <c r="F451" s="52"/>
      <c r="H451" s="33"/>
    </row>
    <row r="452">
      <c r="B452" s="33"/>
      <c r="F452" s="52"/>
      <c r="H452" s="33"/>
    </row>
    <row r="453">
      <c r="B453" s="33"/>
      <c r="F453" s="52"/>
      <c r="H453" s="33"/>
    </row>
    <row r="454">
      <c r="B454" s="33"/>
      <c r="F454" s="52"/>
      <c r="H454" s="33"/>
    </row>
    <row r="455">
      <c r="B455" s="33"/>
      <c r="F455" s="52"/>
      <c r="H455" s="33"/>
    </row>
    <row r="456">
      <c r="B456" s="33"/>
      <c r="F456" s="52"/>
      <c r="H456" s="33"/>
    </row>
    <row r="457">
      <c r="B457" s="33"/>
      <c r="F457" s="52"/>
      <c r="H457" s="33"/>
    </row>
    <row r="458">
      <c r="B458" s="33"/>
      <c r="F458" s="52"/>
      <c r="H458" s="33"/>
    </row>
    <row r="459">
      <c r="B459" s="33"/>
      <c r="F459" s="52"/>
      <c r="H459" s="33"/>
    </row>
    <row r="460">
      <c r="B460" s="33"/>
      <c r="F460" s="52"/>
      <c r="H460" s="33"/>
    </row>
    <row r="461">
      <c r="B461" s="33"/>
      <c r="F461" s="52"/>
      <c r="H461" s="33"/>
    </row>
    <row r="462">
      <c r="B462" s="33"/>
      <c r="F462" s="52"/>
      <c r="H462" s="33"/>
    </row>
    <row r="463">
      <c r="B463" s="33"/>
      <c r="F463" s="52"/>
      <c r="H463" s="33"/>
    </row>
    <row r="464">
      <c r="B464" s="33"/>
      <c r="F464" s="52"/>
      <c r="H464" s="33"/>
    </row>
    <row r="465">
      <c r="B465" s="33"/>
      <c r="F465" s="52"/>
      <c r="H465" s="33"/>
    </row>
    <row r="466">
      <c r="B466" s="33"/>
      <c r="F466" s="52"/>
      <c r="H466" s="33"/>
    </row>
    <row r="467">
      <c r="B467" s="33"/>
      <c r="F467" s="52"/>
      <c r="H467" s="33"/>
    </row>
    <row r="468">
      <c r="B468" s="33"/>
      <c r="F468" s="52"/>
      <c r="H468" s="33"/>
    </row>
    <row r="469">
      <c r="B469" s="33"/>
      <c r="F469" s="52"/>
      <c r="H469" s="33"/>
    </row>
    <row r="470">
      <c r="B470" s="33"/>
      <c r="F470" s="52"/>
      <c r="H470" s="33"/>
    </row>
    <row r="471">
      <c r="B471" s="33"/>
      <c r="F471" s="52"/>
      <c r="H471" s="33"/>
    </row>
    <row r="472">
      <c r="B472" s="33"/>
      <c r="F472" s="52"/>
      <c r="H472" s="33"/>
    </row>
    <row r="473">
      <c r="B473" s="33"/>
      <c r="F473" s="52"/>
      <c r="H473" s="33"/>
    </row>
    <row r="474">
      <c r="B474" s="33"/>
      <c r="F474" s="52"/>
      <c r="H474" s="33"/>
    </row>
    <row r="475">
      <c r="B475" s="33"/>
      <c r="F475" s="52"/>
      <c r="H475" s="33"/>
    </row>
    <row r="476">
      <c r="B476" s="33"/>
      <c r="F476" s="52"/>
      <c r="H476" s="33"/>
    </row>
    <row r="477">
      <c r="B477" s="33"/>
      <c r="F477" s="52"/>
      <c r="H477" s="33"/>
    </row>
    <row r="478">
      <c r="B478" s="33"/>
      <c r="F478" s="52"/>
      <c r="H478" s="33"/>
    </row>
    <row r="479">
      <c r="B479" s="33"/>
      <c r="F479" s="52"/>
      <c r="H479" s="33"/>
    </row>
    <row r="480">
      <c r="B480" s="33"/>
      <c r="F480" s="52"/>
      <c r="H480" s="33"/>
    </row>
    <row r="481">
      <c r="B481" s="33"/>
      <c r="F481" s="52"/>
      <c r="H481" s="33"/>
    </row>
    <row r="482">
      <c r="B482" s="33"/>
      <c r="F482" s="52"/>
      <c r="H482" s="33"/>
    </row>
    <row r="483">
      <c r="B483" s="33"/>
      <c r="F483" s="52"/>
      <c r="H483" s="33"/>
    </row>
    <row r="484">
      <c r="B484" s="33"/>
      <c r="F484" s="52"/>
      <c r="H484" s="33"/>
    </row>
    <row r="485">
      <c r="B485" s="33"/>
      <c r="F485" s="52"/>
      <c r="H485" s="33"/>
    </row>
    <row r="486">
      <c r="B486" s="33"/>
      <c r="F486" s="52"/>
      <c r="H486" s="33"/>
    </row>
    <row r="487">
      <c r="B487" s="33"/>
      <c r="F487" s="52"/>
      <c r="H487" s="33"/>
    </row>
    <row r="488">
      <c r="B488" s="33"/>
      <c r="F488" s="52"/>
      <c r="H488" s="33"/>
    </row>
    <row r="489">
      <c r="B489" s="33"/>
      <c r="F489" s="52"/>
      <c r="H489" s="33"/>
    </row>
    <row r="490">
      <c r="B490" s="33"/>
      <c r="F490" s="52"/>
      <c r="H490" s="33"/>
    </row>
    <row r="491">
      <c r="B491" s="33"/>
      <c r="F491" s="52"/>
      <c r="H491" s="33"/>
    </row>
    <row r="492">
      <c r="B492" s="33"/>
      <c r="F492" s="52"/>
      <c r="H492" s="33"/>
    </row>
    <row r="493">
      <c r="B493" s="33"/>
      <c r="F493" s="52"/>
      <c r="H493" s="33"/>
    </row>
    <row r="494">
      <c r="B494" s="33"/>
      <c r="F494" s="52"/>
      <c r="H494" s="33"/>
    </row>
    <row r="495">
      <c r="B495" s="33"/>
      <c r="F495" s="52"/>
      <c r="H495" s="33"/>
    </row>
    <row r="496">
      <c r="B496" s="33"/>
      <c r="F496" s="52"/>
      <c r="H496" s="33"/>
    </row>
    <row r="497">
      <c r="B497" s="33"/>
      <c r="F497" s="52"/>
      <c r="H497" s="33"/>
    </row>
    <row r="498">
      <c r="B498" s="33"/>
      <c r="F498" s="52"/>
      <c r="H498" s="33"/>
    </row>
    <row r="499">
      <c r="B499" s="33"/>
      <c r="F499" s="52"/>
      <c r="H499" s="33"/>
    </row>
    <row r="500">
      <c r="B500" s="33"/>
      <c r="F500" s="52"/>
      <c r="H500" s="33"/>
    </row>
    <row r="501">
      <c r="B501" s="33"/>
      <c r="F501" s="52"/>
      <c r="H501" s="33"/>
    </row>
    <row r="502">
      <c r="B502" s="33"/>
      <c r="F502" s="52"/>
      <c r="H502" s="33"/>
    </row>
    <row r="503">
      <c r="B503" s="33"/>
      <c r="F503" s="52"/>
      <c r="H503" s="33"/>
    </row>
    <row r="504">
      <c r="B504" s="33"/>
      <c r="F504" s="52"/>
      <c r="H504" s="33"/>
    </row>
    <row r="505">
      <c r="B505" s="33"/>
      <c r="F505" s="52"/>
      <c r="H505" s="33"/>
    </row>
    <row r="506">
      <c r="B506" s="33"/>
      <c r="F506" s="52"/>
      <c r="H506" s="33"/>
    </row>
    <row r="507">
      <c r="B507" s="33"/>
      <c r="F507" s="52"/>
      <c r="H507" s="33"/>
    </row>
    <row r="508">
      <c r="B508" s="33"/>
      <c r="F508" s="52"/>
      <c r="H508" s="33"/>
    </row>
    <row r="509">
      <c r="B509" s="33"/>
      <c r="F509" s="52"/>
      <c r="H509" s="33"/>
    </row>
    <row r="510">
      <c r="B510" s="33"/>
      <c r="F510" s="52"/>
      <c r="H510" s="33"/>
    </row>
    <row r="511">
      <c r="B511" s="33"/>
      <c r="F511" s="52"/>
      <c r="H511" s="33"/>
    </row>
    <row r="512">
      <c r="B512" s="33"/>
      <c r="F512" s="52"/>
      <c r="H512" s="33"/>
    </row>
    <row r="513">
      <c r="B513" s="33"/>
      <c r="F513" s="52"/>
      <c r="H513" s="33"/>
    </row>
    <row r="514">
      <c r="B514" s="33"/>
      <c r="F514" s="52"/>
      <c r="H514" s="33"/>
    </row>
    <row r="515">
      <c r="B515" s="33"/>
      <c r="F515" s="52"/>
      <c r="H515" s="33"/>
    </row>
    <row r="516">
      <c r="B516" s="33"/>
      <c r="F516" s="52"/>
      <c r="H516" s="33"/>
    </row>
    <row r="517">
      <c r="B517" s="33"/>
      <c r="F517" s="52"/>
      <c r="H517" s="33"/>
    </row>
    <row r="518">
      <c r="B518" s="33"/>
      <c r="F518" s="52"/>
      <c r="H518" s="33"/>
    </row>
    <row r="519">
      <c r="B519" s="33"/>
      <c r="F519" s="52"/>
      <c r="H519" s="33"/>
    </row>
    <row r="520">
      <c r="B520" s="33"/>
      <c r="F520" s="52"/>
      <c r="H520" s="33"/>
    </row>
    <row r="521">
      <c r="B521" s="33"/>
      <c r="F521" s="52"/>
      <c r="H521" s="33"/>
    </row>
    <row r="522">
      <c r="B522" s="33"/>
      <c r="F522" s="52"/>
      <c r="H522" s="33"/>
    </row>
    <row r="523">
      <c r="B523" s="33"/>
      <c r="F523" s="52"/>
      <c r="H523" s="33"/>
    </row>
    <row r="524">
      <c r="B524" s="33"/>
      <c r="F524" s="52"/>
      <c r="H524" s="33"/>
    </row>
    <row r="525">
      <c r="B525" s="33"/>
      <c r="F525" s="52"/>
      <c r="H525" s="33"/>
    </row>
    <row r="526">
      <c r="B526" s="33"/>
      <c r="F526" s="52"/>
      <c r="H526" s="33"/>
    </row>
    <row r="527">
      <c r="B527" s="33"/>
      <c r="F527" s="52"/>
      <c r="H527" s="33"/>
    </row>
    <row r="528">
      <c r="B528" s="33"/>
      <c r="F528" s="52"/>
      <c r="H528" s="33"/>
    </row>
    <row r="529">
      <c r="B529" s="33"/>
      <c r="F529" s="52"/>
      <c r="H529" s="33"/>
    </row>
    <row r="530">
      <c r="B530" s="33"/>
      <c r="F530" s="52"/>
      <c r="H530" s="33"/>
    </row>
    <row r="531">
      <c r="B531" s="33"/>
      <c r="F531" s="52"/>
      <c r="H531" s="33"/>
    </row>
    <row r="532">
      <c r="B532" s="33"/>
      <c r="F532" s="52"/>
      <c r="H532" s="33"/>
    </row>
    <row r="533">
      <c r="B533" s="33"/>
      <c r="F533" s="52"/>
      <c r="H533" s="33"/>
    </row>
    <row r="534">
      <c r="B534" s="33"/>
      <c r="F534" s="52"/>
      <c r="H534" s="33"/>
    </row>
    <row r="535">
      <c r="B535" s="33"/>
      <c r="F535" s="52"/>
      <c r="H535" s="33"/>
    </row>
    <row r="536">
      <c r="B536" s="33"/>
      <c r="F536" s="52"/>
      <c r="H536" s="33"/>
    </row>
    <row r="537">
      <c r="B537" s="33"/>
      <c r="F537" s="52"/>
      <c r="H537" s="33"/>
    </row>
    <row r="538">
      <c r="B538" s="33"/>
      <c r="F538" s="52"/>
      <c r="H538" s="33"/>
    </row>
    <row r="539">
      <c r="B539" s="33"/>
      <c r="F539" s="52"/>
      <c r="H539" s="33"/>
    </row>
    <row r="540">
      <c r="B540" s="33"/>
      <c r="F540" s="52"/>
      <c r="H540" s="33"/>
    </row>
    <row r="541">
      <c r="B541" s="33"/>
      <c r="F541" s="52"/>
      <c r="H541" s="33"/>
    </row>
    <row r="542">
      <c r="B542" s="33"/>
      <c r="F542" s="52"/>
      <c r="H542" s="33"/>
    </row>
    <row r="543">
      <c r="B543" s="33"/>
      <c r="F543" s="52"/>
      <c r="H543" s="33"/>
    </row>
    <row r="544">
      <c r="B544" s="33"/>
      <c r="F544" s="52"/>
      <c r="H544" s="33"/>
    </row>
    <row r="545">
      <c r="B545" s="33"/>
      <c r="F545" s="52"/>
      <c r="H545" s="33"/>
    </row>
    <row r="546">
      <c r="B546" s="33"/>
      <c r="F546" s="52"/>
      <c r="H546" s="33"/>
    </row>
    <row r="547">
      <c r="B547" s="33"/>
      <c r="F547" s="52"/>
      <c r="H547" s="33"/>
    </row>
    <row r="548">
      <c r="B548" s="33"/>
      <c r="F548" s="52"/>
      <c r="H548" s="33"/>
    </row>
    <row r="549">
      <c r="B549" s="33"/>
      <c r="F549" s="52"/>
      <c r="H549" s="33"/>
    </row>
    <row r="550">
      <c r="B550" s="33"/>
      <c r="F550" s="52"/>
      <c r="H550" s="33"/>
    </row>
    <row r="551">
      <c r="B551" s="33"/>
      <c r="F551" s="52"/>
      <c r="H551" s="33"/>
    </row>
    <row r="552">
      <c r="B552" s="33"/>
      <c r="F552" s="52"/>
      <c r="H552" s="33"/>
    </row>
    <row r="553">
      <c r="B553" s="33"/>
      <c r="F553" s="52"/>
      <c r="H553" s="33"/>
    </row>
    <row r="554">
      <c r="B554" s="33"/>
      <c r="F554" s="52"/>
      <c r="H554" s="33"/>
    </row>
    <row r="555">
      <c r="B555" s="33"/>
      <c r="F555" s="52"/>
      <c r="H555" s="33"/>
    </row>
    <row r="556">
      <c r="B556" s="33"/>
      <c r="F556" s="52"/>
      <c r="H556" s="33"/>
    </row>
    <row r="557">
      <c r="B557" s="33"/>
      <c r="F557" s="52"/>
      <c r="H557" s="33"/>
    </row>
    <row r="558">
      <c r="B558" s="33"/>
      <c r="F558" s="52"/>
      <c r="H558" s="33"/>
    </row>
    <row r="559">
      <c r="B559" s="33"/>
      <c r="F559" s="52"/>
      <c r="H559" s="33"/>
    </row>
    <row r="560">
      <c r="B560" s="33"/>
      <c r="F560" s="52"/>
      <c r="H560" s="33"/>
    </row>
    <row r="561">
      <c r="B561" s="33"/>
      <c r="F561" s="52"/>
      <c r="H561" s="33"/>
    </row>
    <row r="562">
      <c r="B562" s="33"/>
      <c r="F562" s="52"/>
      <c r="H562" s="33"/>
    </row>
    <row r="563">
      <c r="B563" s="33"/>
      <c r="F563" s="52"/>
      <c r="H563" s="33"/>
    </row>
    <row r="564">
      <c r="B564" s="33"/>
      <c r="F564" s="52"/>
      <c r="H564" s="33"/>
    </row>
    <row r="565">
      <c r="B565" s="33"/>
      <c r="F565" s="52"/>
      <c r="H565" s="33"/>
    </row>
    <row r="566">
      <c r="B566" s="33"/>
      <c r="F566" s="52"/>
      <c r="H566" s="33"/>
    </row>
    <row r="567">
      <c r="B567" s="33"/>
      <c r="F567" s="52"/>
      <c r="H567" s="33"/>
    </row>
    <row r="568">
      <c r="B568" s="33"/>
      <c r="F568" s="52"/>
      <c r="H568" s="33"/>
    </row>
    <row r="569">
      <c r="B569" s="33"/>
      <c r="F569" s="52"/>
      <c r="H569" s="33"/>
    </row>
    <row r="570">
      <c r="B570" s="33"/>
      <c r="F570" s="52"/>
      <c r="H570" s="33"/>
    </row>
    <row r="571">
      <c r="B571" s="33"/>
      <c r="F571" s="52"/>
      <c r="H571" s="33"/>
    </row>
    <row r="572">
      <c r="B572" s="33"/>
      <c r="F572" s="52"/>
      <c r="H572" s="33"/>
    </row>
    <row r="573">
      <c r="B573" s="33"/>
      <c r="F573" s="52"/>
      <c r="H573" s="33"/>
    </row>
    <row r="574">
      <c r="B574" s="33"/>
      <c r="F574" s="52"/>
      <c r="H574" s="33"/>
    </row>
    <row r="575">
      <c r="B575" s="33"/>
      <c r="F575" s="52"/>
      <c r="H575" s="33"/>
    </row>
    <row r="576">
      <c r="B576" s="33"/>
      <c r="F576" s="52"/>
      <c r="H576" s="33"/>
    </row>
    <row r="577">
      <c r="B577" s="33"/>
      <c r="F577" s="52"/>
      <c r="H577" s="33"/>
    </row>
    <row r="578">
      <c r="B578" s="33"/>
      <c r="F578" s="52"/>
      <c r="H578" s="33"/>
    </row>
    <row r="579">
      <c r="B579" s="33"/>
      <c r="F579" s="52"/>
      <c r="H579" s="33"/>
    </row>
    <row r="580">
      <c r="B580" s="33"/>
      <c r="F580" s="52"/>
      <c r="H580" s="33"/>
    </row>
    <row r="581">
      <c r="B581" s="33"/>
      <c r="F581" s="52"/>
      <c r="H581" s="33"/>
    </row>
    <row r="582">
      <c r="B582" s="33"/>
      <c r="F582" s="52"/>
      <c r="H582" s="33"/>
    </row>
    <row r="583">
      <c r="B583" s="33"/>
      <c r="F583" s="52"/>
      <c r="H583" s="33"/>
    </row>
    <row r="584">
      <c r="B584" s="33"/>
      <c r="F584" s="52"/>
      <c r="H584" s="33"/>
    </row>
    <row r="585">
      <c r="B585" s="33"/>
      <c r="F585" s="52"/>
      <c r="H585" s="33"/>
    </row>
    <row r="586">
      <c r="B586" s="33"/>
      <c r="F586" s="52"/>
      <c r="H586" s="33"/>
    </row>
    <row r="587">
      <c r="B587" s="33"/>
      <c r="F587" s="52"/>
      <c r="H587" s="33"/>
    </row>
    <row r="588">
      <c r="B588" s="33"/>
      <c r="F588" s="52"/>
      <c r="H588" s="33"/>
    </row>
    <row r="589">
      <c r="B589" s="33"/>
      <c r="F589" s="52"/>
      <c r="H589" s="33"/>
    </row>
    <row r="590">
      <c r="B590" s="33"/>
      <c r="F590" s="52"/>
      <c r="H590" s="33"/>
    </row>
    <row r="591">
      <c r="B591" s="33"/>
      <c r="F591" s="52"/>
      <c r="H591" s="33"/>
    </row>
    <row r="592">
      <c r="B592" s="33"/>
      <c r="F592" s="52"/>
      <c r="H592" s="33"/>
    </row>
    <row r="593">
      <c r="B593" s="33"/>
      <c r="F593" s="52"/>
      <c r="H593" s="33"/>
    </row>
    <row r="594">
      <c r="B594" s="33"/>
      <c r="F594" s="52"/>
      <c r="H594" s="33"/>
    </row>
    <row r="595">
      <c r="B595" s="33"/>
      <c r="F595" s="52"/>
      <c r="H595" s="33"/>
    </row>
    <row r="596">
      <c r="B596" s="33"/>
      <c r="F596" s="52"/>
      <c r="H596" s="33"/>
    </row>
    <row r="597">
      <c r="B597" s="33"/>
      <c r="F597" s="52"/>
      <c r="H597" s="33"/>
    </row>
    <row r="598">
      <c r="B598" s="33"/>
      <c r="F598" s="52"/>
      <c r="H598" s="33"/>
    </row>
    <row r="599">
      <c r="B599" s="33"/>
      <c r="F599" s="52"/>
      <c r="H599" s="33"/>
    </row>
    <row r="600">
      <c r="B600" s="33"/>
      <c r="F600" s="52"/>
      <c r="H600" s="33"/>
    </row>
    <row r="601">
      <c r="B601" s="33"/>
      <c r="F601" s="52"/>
      <c r="H601" s="33"/>
    </row>
    <row r="602">
      <c r="B602" s="33"/>
      <c r="F602" s="52"/>
      <c r="H602" s="33"/>
    </row>
    <row r="603">
      <c r="B603" s="33"/>
      <c r="F603" s="52"/>
      <c r="H603" s="33"/>
    </row>
    <row r="604">
      <c r="B604" s="33"/>
      <c r="F604" s="52"/>
      <c r="H604" s="33"/>
    </row>
    <row r="605">
      <c r="B605" s="33"/>
      <c r="F605" s="52"/>
      <c r="H605" s="33"/>
    </row>
    <row r="606">
      <c r="B606" s="33"/>
      <c r="F606" s="52"/>
      <c r="H606" s="33"/>
    </row>
    <row r="607">
      <c r="B607" s="33"/>
      <c r="F607" s="52"/>
      <c r="H607" s="33"/>
    </row>
    <row r="608">
      <c r="B608" s="33"/>
      <c r="F608" s="52"/>
      <c r="H608" s="33"/>
    </row>
    <row r="609">
      <c r="B609" s="33"/>
      <c r="F609" s="52"/>
      <c r="H609" s="33"/>
    </row>
    <row r="610">
      <c r="B610" s="33"/>
      <c r="F610" s="52"/>
      <c r="H610" s="33"/>
    </row>
    <row r="611">
      <c r="B611" s="33"/>
      <c r="F611" s="52"/>
      <c r="H611" s="33"/>
    </row>
    <row r="612">
      <c r="B612" s="33"/>
      <c r="F612" s="52"/>
      <c r="H612" s="33"/>
    </row>
    <row r="613">
      <c r="B613" s="33"/>
      <c r="F613" s="52"/>
      <c r="H613" s="33"/>
    </row>
    <row r="614">
      <c r="B614" s="33"/>
      <c r="F614" s="52"/>
      <c r="H614" s="33"/>
    </row>
    <row r="615">
      <c r="B615" s="33"/>
      <c r="F615" s="52"/>
      <c r="H615" s="33"/>
    </row>
    <row r="616">
      <c r="B616" s="33"/>
      <c r="F616" s="52"/>
      <c r="H616" s="33"/>
    </row>
    <row r="617">
      <c r="B617" s="33"/>
      <c r="F617" s="52"/>
      <c r="H617" s="33"/>
    </row>
    <row r="618">
      <c r="B618" s="33"/>
      <c r="F618" s="52"/>
      <c r="H618" s="33"/>
    </row>
    <row r="619">
      <c r="B619" s="33"/>
      <c r="F619" s="52"/>
      <c r="H619" s="33"/>
    </row>
    <row r="620">
      <c r="B620" s="33"/>
      <c r="F620" s="52"/>
      <c r="H620" s="33"/>
    </row>
    <row r="621">
      <c r="B621" s="33"/>
      <c r="F621" s="52"/>
      <c r="H621" s="33"/>
    </row>
    <row r="622">
      <c r="B622" s="33"/>
      <c r="F622" s="52"/>
      <c r="H622" s="33"/>
    </row>
    <row r="623">
      <c r="B623" s="33"/>
      <c r="F623" s="52"/>
      <c r="H623" s="33"/>
    </row>
    <row r="624">
      <c r="B624" s="33"/>
      <c r="F624" s="52"/>
      <c r="H624" s="33"/>
    </row>
    <row r="625">
      <c r="B625" s="33"/>
      <c r="F625" s="52"/>
      <c r="H625" s="33"/>
    </row>
    <row r="626">
      <c r="B626" s="33"/>
      <c r="F626" s="52"/>
      <c r="H626" s="33"/>
    </row>
    <row r="627">
      <c r="B627" s="33"/>
      <c r="F627" s="52"/>
      <c r="H627" s="33"/>
    </row>
    <row r="628">
      <c r="B628" s="33"/>
      <c r="F628" s="52"/>
      <c r="H628" s="33"/>
    </row>
    <row r="629">
      <c r="B629" s="33"/>
      <c r="F629" s="52"/>
      <c r="H629" s="33"/>
    </row>
    <row r="630">
      <c r="B630" s="33"/>
      <c r="F630" s="52"/>
      <c r="H630" s="33"/>
    </row>
    <row r="631">
      <c r="B631" s="33"/>
      <c r="F631" s="52"/>
      <c r="H631" s="33"/>
    </row>
    <row r="632">
      <c r="B632" s="33"/>
      <c r="F632" s="52"/>
      <c r="H632" s="33"/>
    </row>
    <row r="633">
      <c r="B633" s="33"/>
      <c r="F633" s="52"/>
      <c r="H633" s="33"/>
    </row>
    <row r="634">
      <c r="B634" s="33"/>
      <c r="F634" s="52"/>
      <c r="H634" s="33"/>
    </row>
    <row r="635">
      <c r="B635" s="33"/>
      <c r="F635" s="52"/>
      <c r="H635" s="33"/>
    </row>
    <row r="636">
      <c r="B636" s="33"/>
      <c r="F636" s="52"/>
      <c r="H636" s="33"/>
    </row>
    <row r="637">
      <c r="B637" s="33"/>
      <c r="F637" s="52"/>
      <c r="H637" s="33"/>
    </row>
    <row r="638">
      <c r="B638" s="33"/>
      <c r="F638" s="52"/>
      <c r="H638" s="33"/>
    </row>
    <row r="639">
      <c r="B639" s="33"/>
      <c r="F639" s="52"/>
      <c r="H639" s="33"/>
    </row>
    <row r="640">
      <c r="B640" s="33"/>
      <c r="F640" s="52"/>
      <c r="H640" s="33"/>
    </row>
    <row r="641">
      <c r="B641" s="33"/>
      <c r="F641" s="52"/>
      <c r="H641" s="33"/>
    </row>
    <row r="642">
      <c r="B642" s="33"/>
      <c r="F642" s="52"/>
      <c r="H642" s="33"/>
    </row>
    <row r="643">
      <c r="B643" s="33"/>
      <c r="F643" s="52"/>
      <c r="H643" s="33"/>
    </row>
    <row r="644">
      <c r="B644" s="33"/>
      <c r="F644" s="52"/>
      <c r="H644" s="33"/>
    </row>
    <row r="645">
      <c r="B645" s="33"/>
      <c r="F645" s="52"/>
      <c r="H645" s="33"/>
    </row>
    <row r="646">
      <c r="B646" s="33"/>
      <c r="F646" s="52"/>
      <c r="H646" s="33"/>
    </row>
    <row r="647">
      <c r="B647" s="33"/>
      <c r="F647" s="52"/>
      <c r="H647" s="33"/>
    </row>
    <row r="648">
      <c r="B648" s="33"/>
      <c r="F648" s="52"/>
      <c r="H648" s="33"/>
    </row>
    <row r="649">
      <c r="B649" s="33"/>
      <c r="F649" s="52"/>
      <c r="H649" s="33"/>
    </row>
    <row r="650">
      <c r="B650" s="33"/>
      <c r="F650" s="52"/>
      <c r="H650" s="33"/>
    </row>
    <row r="651">
      <c r="B651" s="33"/>
      <c r="F651" s="52"/>
      <c r="H651" s="33"/>
    </row>
    <row r="652">
      <c r="B652" s="33"/>
      <c r="F652" s="52"/>
      <c r="H652" s="33"/>
    </row>
    <row r="653">
      <c r="B653" s="33"/>
      <c r="F653" s="52"/>
      <c r="H653" s="33"/>
    </row>
    <row r="654">
      <c r="B654" s="33"/>
      <c r="F654" s="52"/>
      <c r="H654" s="33"/>
    </row>
    <row r="655">
      <c r="B655" s="33"/>
      <c r="F655" s="52"/>
      <c r="H655" s="33"/>
    </row>
    <row r="656">
      <c r="B656" s="33"/>
      <c r="F656" s="52"/>
      <c r="H656" s="33"/>
    </row>
    <row r="657">
      <c r="B657" s="33"/>
      <c r="F657" s="52"/>
      <c r="H657" s="33"/>
    </row>
    <row r="658">
      <c r="B658" s="33"/>
      <c r="F658" s="52"/>
      <c r="H658" s="33"/>
    </row>
    <row r="659">
      <c r="B659" s="33"/>
      <c r="F659" s="52"/>
      <c r="H659" s="33"/>
    </row>
    <row r="660">
      <c r="B660" s="33"/>
      <c r="F660" s="52"/>
      <c r="H660" s="33"/>
    </row>
    <row r="661">
      <c r="B661" s="33"/>
      <c r="F661" s="52"/>
      <c r="H661" s="33"/>
    </row>
    <row r="662">
      <c r="B662" s="33"/>
      <c r="F662" s="52"/>
      <c r="H662" s="33"/>
    </row>
    <row r="663">
      <c r="B663" s="33"/>
      <c r="F663" s="52"/>
      <c r="H663" s="33"/>
    </row>
    <row r="664">
      <c r="B664" s="33"/>
      <c r="F664" s="52"/>
      <c r="H664" s="33"/>
    </row>
    <row r="665">
      <c r="B665" s="33"/>
      <c r="F665" s="52"/>
      <c r="H665" s="33"/>
    </row>
    <row r="666">
      <c r="B666" s="33"/>
      <c r="F666" s="52"/>
      <c r="H666" s="33"/>
    </row>
    <row r="667">
      <c r="B667" s="33"/>
      <c r="F667" s="52"/>
      <c r="H667" s="33"/>
    </row>
    <row r="668">
      <c r="B668" s="33"/>
      <c r="F668" s="52"/>
      <c r="H668" s="33"/>
    </row>
    <row r="669">
      <c r="B669" s="33"/>
      <c r="F669" s="52"/>
      <c r="H669" s="33"/>
    </row>
    <row r="670">
      <c r="B670" s="33"/>
      <c r="F670" s="52"/>
      <c r="H670" s="33"/>
    </row>
    <row r="671">
      <c r="B671" s="33"/>
      <c r="F671" s="52"/>
      <c r="H671" s="33"/>
    </row>
    <row r="672">
      <c r="B672" s="33"/>
      <c r="F672" s="52"/>
      <c r="H672" s="33"/>
    </row>
    <row r="673">
      <c r="B673" s="33"/>
      <c r="F673" s="52"/>
      <c r="H673" s="33"/>
    </row>
    <row r="674">
      <c r="B674" s="33"/>
      <c r="F674" s="52"/>
      <c r="H674" s="33"/>
    </row>
    <row r="675">
      <c r="B675" s="33"/>
      <c r="F675" s="52"/>
      <c r="H675" s="33"/>
    </row>
    <row r="676">
      <c r="B676" s="33"/>
      <c r="F676" s="52"/>
      <c r="H676" s="33"/>
    </row>
    <row r="677">
      <c r="B677" s="33"/>
      <c r="F677" s="52"/>
      <c r="H677" s="33"/>
    </row>
    <row r="678">
      <c r="B678" s="33"/>
      <c r="F678" s="52"/>
      <c r="H678" s="33"/>
    </row>
    <row r="679">
      <c r="B679" s="33"/>
      <c r="F679" s="52"/>
      <c r="H679" s="33"/>
    </row>
    <row r="680">
      <c r="B680" s="33"/>
      <c r="F680" s="52"/>
      <c r="H680" s="33"/>
    </row>
    <row r="681">
      <c r="B681" s="33"/>
      <c r="F681" s="52"/>
      <c r="H681" s="33"/>
    </row>
    <row r="682">
      <c r="B682" s="33"/>
      <c r="F682" s="52"/>
      <c r="H682" s="33"/>
    </row>
    <row r="683">
      <c r="B683" s="33"/>
      <c r="F683" s="52"/>
      <c r="H683" s="33"/>
    </row>
    <row r="684">
      <c r="B684" s="33"/>
      <c r="F684" s="52"/>
      <c r="H684" s="33"/>
    </row>
    <row r="685">
      <c r="B685" s="33"/>
      <c r="F685" s="52"/>
      <c r="H685" s="33"/>
    </row>
    <row r="686">
      <c r="B686" s="33"/>
      <c r="F686" s="52"/>
      <c r="H686" s="33"/>
    </row>
    <row r="687">
      <c r="B687" s="33"/>
      <c r="F687" s="52"/>
      <c r="H687" s="33"/>
    </row>
    <row r="688">
      <c r="B688" s="33"/>
      <c r="F688" s="52"/>
      <c r="H688" s="33"/>
    </row>
    <row r="689">
      <c r="B689" s="33"/>
      <c r="F689" s="52"/>
      <c r="H689" s="33"/>
    </row>
    <row r="690">
      <c r="B690" s="33"/>
      <c r="F690" s="52"/>
      <c r="H690" s="33"/>
    </row>
    <row r="691">
      <c r="B691" s="33"/>
      <c r="F691" s="52"/>
      <c r="H691" s="33"/>
    </row>
    <row r="692">
      <c r="B692" s="33"/>
      <c r="F692" s="52"/>
      <c r="H692" s="33"/>
    </row>
    <row r="693">
      <c r="B693" s="33"/>
      <c r="F693" s="52"/>
      <c r="H693" s="33"/>
    </row>
    <row r="694">
      <c r="B694" s="33"/>
      <c r="F694" s="52"/>
      <c r="H694" s="33"/>
    </row>
    <row r="695">
      <c r="B695" s="33"/>
      <c r="F695" s="52"/>
      <c r="H695" s="33"/>
    </row>
    <row r="696">
      <c r="B696" s="33"/>
      <c r="F696" s="52"/>
      <c r="H696" s="33"/>
    </row>
    <row r="697">
      <c r="B697" s="33"/>
      <c r="F697" s="52"/>
      <c r="H697" s="33"/>
    </row>
    <row r="698">
      <c r="B698" s="33"/>
      <c r="F698" s="52"/>
      <c r="H698" s="33"/>
    </row>
    <row r="699">
      <c r="B699" s="33"/>
      <c r="F699" s="52"/>
      <c r="H699" s="33"/>
    </row>
    <row r="700">
      <c r="B700" s="33"/>
      <c r="F700" s="52"/>
      <c r="H700" s="33"/>
    </row>
    <row r="701">
      <c r="B701" s="33"/>
      <c r="F701" s="52"/>
      <c r="H701" s="33"/>
    </row>
    <row r="702">
      <c r="B702" s="33"/>
      <c r="F702" s="52"/>
      <c r="H702" s="33"/>
    </row>
    <row r="703">
      <c r="B703" s="33"/>
      <c r="F703" s="52"/>
      <c r="H703" s="33"/>
    </row>
    <row r="704">
      <c r="B704" s="33"/>
      <c r="F704" s="52"/>
      <c r="H704" s="33"/>
    </row>
    <row r="705">
      <c r="B705" s="33"/>
      <c r="F705" s="52"/>
      <c r="H705" s="33"/>
    </row>
    <row r="706">
      <c r="B706" s="33"/>
      <c r="F706" s="52"/>
      <c r="H706" s="33"/>
    </row>
    <row r="707">
      <c r="B707" s="33"/>
      <c r="F707" s="52"/>
      <c r="H707" s="33"/>
    </row>
    <row r="708">
      <c r="B708" s="33"/>
      <c r="F708" s="52"/>
      <c r="H708" s="33"/>
    </row>
    <row r="709">
      <c r="B709" s="33"/>
      <c r="F709" s="52"/>
      <c r="H709" s="33"/>
    </row>
    <row r="710">
      <c r="B710" s="33"/>
      <c r="F710" s="52"/>
      <c r="H710" s="33"/>
    </row>
    <row r="711">
      <c r="B711" s="33"/>
      <c r="F711" s="52"/>
      <c r="H711" s="33"/>
    </row>
    <row r="712">
      <c r="B712" s="33"/>
      <c r="F712" s="52"/>
      <c r="H712" s="33"/>
    </row>
    <row r="713">
      <c r="B713" s="33"/>
      <c r="F713" s="52"/>
      <c r="H713" s="33"/>
    </row>
    <row r="714">
      <c r="B714" s="33"/>
      <c r="F714" s="52"/>
      <c r="H714" s="33"/>
    </row>
    <row r="715">
      <c r="B715" s="33"/>
      <c r="F715" s="52"/>
      <c r="H715" s="33"/>
    </row>
    <row r="716">
      <c r="B716" s="33"/>
      <c r="F716" s="52"/>
      <c r="H716" s="33"/>
    </row>
    <row r="717">
      <c r="B717" s="33"/>
      <c r="F717" s="52"/>
      <c r="H717" s="33"/>
    </row>
    <row r="718">
      <c r="B718" s="33"/>
      <c r="F718" s="52"/>
      <c r="H718" s="33"/>
    </row>
    <row r="719">
      <c r="B719" s="33"/>
      <c r="F719" s="52"/>
      <c r="H719" s="33"/>
    </row>
    <row r="720">
      <c r="B720" s="33"/>
      <c r="F720" s="52"/>
      <c r="H720" s="33"/>
    </row>
    <row r="721">
      <c r="B721" s="33"/>
      <c r="F721" s="52"/>
      <c r="H721" s="33"/>
    </row>
    <row r="722">
      <c r="B722" s="33"/>
      <c r="F722" s="52"/>
      <c r="H722" s="33"/>
    </row>
    <row r="723">
      <c r="B723" s="33"/>
      <c r="F723" s="52"/>
      <c r="H723" s="33"/>
    </row>
    <row r="724">
      <c r="B724" s="33"/>
      <c r="F724" s="52"/>
      <c r="H724" s="33"/>
    </row>
    <row r="725">
      <c r="B725" s="33"/>
      <c r="F725" s="52"/>
      <c r="H725" s="33"/>
    </row>
    <row r="726">
      <c r="B726" s="33"/>
      <c r="F726" s="52"/>
      <c r="H726" s="33"/>
    </row>
    <row r="727">
      <c r="B727" s="33"/>
      <c r="F727" s="52"/>
      <c r="H727" s="33"/>
    </row>
    <row r="728">
      <c r="B728" s="33"/>
      <c r="F728" s="52"/>
      <c r="H728" s="33"/>
    </row>
    <row r="729">
      <c r="B729" s="33"/>
      <c r="F729" s="52"/>
      <c r="H729" s="33"/>
    </row>
    <row r="730">
      <c r="B730" s="33"/>
      <c r="F730" s="52"/>
      <c r="H730" s="33"/>
    </row>
    <row r="731">
      <c r="B731" s="33"/>
      <c r="F731" s="52"/>
      <c r="H731" s="33"/>
    </row>
    <row r="732">
      <c r="B732" s="33"/>
      <c r="F732" s="52"/>
      <c r="H732" s="33"/>
    </row>
    <row r="733">
      <c r="B733" s="33"/>
      <c r="F733" s="52"/>
      <c r="H733" s="33"/>
    </row>
    <row r="734">
      <c r="B734" s="33"/>
      <c r="F734" s="52"/>
      <c r="H734" s="33"/>
    </row>
    <row r="735">
      <c r="B735" s="33"/>
      <c r="F735" s="52"/>
      <c r="H735" s="33"/>
    </row>
    <row r="736">
      <c r="B736" s="33"/>
      <c r="F736" s="52"/>
      <c r="H736" s="33"/>
    </row>
    <row r="737">
      <c r="B737" s="33"/>
      <c r="F737" s="52"/>
      <c r="H737" s="33"/>
    </row>
    <row r="738">
      <c r="B738" s="33"/>
      <c r="F738" s="52"/>
      <c r="H738" s="33"/>
    </row>
    <row r="739">
      <c r="B739" s="33"/>
      <c r="F739" s="52"/>
      <c r="H739" s="33"/>
    </row>
    <row r="740">
      <c r="B740" s="33"/>
      <c r="F740" s="52"/>
      <c r="H740" s="33"/>
    </row>
    <row r="741">
      <c r="B741" s="33"/>
      <c r="F741" s="52"/>
      <c r="H741" s="33"/>
    </row>
    <row r="742">
      <c r="B742" s="33"/>
      <c r="F742" s="52"/>
      <c r="H742" s="33"/>
    </row>
    <row r="743">
      <c r="B743" s="33"/>
      <c r="F743" s="52"/>
      <c r="H743" s="33"/>
    </row>
    <row r="744">
      <c r="B744" s="33"/>
      <c r="F744" s="52"/>
      <c r="H744" s="33"/>
    </row>
    <row r="745">
      <c r="B745" s="33"/>
      <c r="F745" s="52"/>
      <c r="H745" s="33"/>
    </row>
    <row r="746">
      <c r="B746" s="33"/>
      <c r="F746" s="52"/>
      <c r="H746" s="33"/>
    </row>
    <row r="747">
      <c r="B747" s="33"/>
      <c r="F747" s="52"/>
      <c r="H747" s="33"/>
    </row>
    <row r="748">
      <c r="B748" s="33"/>
      <c r="F748" s="52"/>
      <c r="H748" s="33"/>
    </row>
    <row r="749">
      <c r="B749" s="33"/>
      <c r="F749" s="52"/>
      <c r="H749" s="33"/>
    </row>
    <row r="750">
      <c r="B750" s="33"/>
      <c r="F750" s="52"/>
      <c r="H750" s="33"/>
    </row>
    <row r="751">
      <c r="B751" s="33"/>
      <c r="F751" s="52"/>
      <c r="H751" s="33"/>
    </row>
    <row r="752">
      <c r="B752" s="33"/>
      <c r="F752" s="52"/>
      <c r="H752" s="33"/>
    </row>
    <row r="753">
      <c r="B753" s="33"/>
      <c r="F753" s="52"/>
      <c r="H753" s="33"/>
    </row>
    <row r="754">
      <c r="B754" s="33"/>
      <c r="F754" s="52"/>
      <c r="H754" s="33"/>
    </row>
    <row r="755">
      <c r="B755" s="33"/>
      <c r="F755" s="52"/>
      <c r="H755" s="33"/>
    </row>
    <row r="756">
      <c r="B756" s="33"/>
      <c r="F756" s="52"/>
      <c r="H756" s="33"/>
    </row>
    <row r="757">
      <c r="B757" s="33"/>
      <c r="F757" s="52"/>
      <c r="H757" s="33"/>
    </row>
    <row r="758">
      <c r="B758" s="33"/>
      <c r="F758" s="52"/>
      <c r="H758" s="33"/>
    </row>
    <row r="759">
      <c r="B759" s="33"/>
      <c r="F759" s="52"/>
      <c r="H759" s="33"/>
    </row>
    <row r="760">
      <c r="B760" s="33"/>
      <c r="F760" s="52"/>
      <c r="H760" s="33"/>
    </row>
    <row r="761">
      <c r="B761" s="33"/>
      <c r="F761" s="52"/>
      <c r="H761" s="33"/>
    </row>
    <row r="762">
      <c r="B762" s="33"/>
      <c r="F762" s="52"/>
      <c r="H762" s="33"/>
    </row>
    <row r="763">
      <c r="B763" s="33"/>
      <c r="F763" s="52"/>
      <c r="H763" s="33"/>
    </row>
    <row r="764">
      <c r="B764" s="33"/>
      <c r="F764" s="52"/>
      <c r="H764" s="33"/>
    </row>
    <row r="765">
      <c r="B765" s="33"/>
      <c r="F765" s="52"/>
      <c r="H765" s="33"/>
    </row>
    <row r="766">
      <c r="B766" s="33"/>
      <c r="F766" s="52"/>
      <c r="H766" s="33"/>
    </row>
    <row r="767">
      <c r="B767" s="33"/>
      <c r="F767" s="52"/>
      <c r="H767" s="33"/>
    </row>
    <row r="768">
      <c r="B768" s="33"/>
      <c r="F768" s="52"/>
      <c r="H768" s="33"/>
    </row>
    <row r="769">
      <c r="B769" s="33"/>
      <c r="F769" s="52"/>
      <c r="H769" s="33"/>
    </row>
    <row r="770">
      <c r="B770" s="33"/>
      <c r="F770" s="52"/>
      <c r="H770" s="33"/>
    </row>
    <row r="771">
      <c r="B771" s="33"/>
      <c r="F771" s="52"/>
      <c r="H771" s="33"/>
    </row>
    <row r="772">
      <c r="B772" s="33"/>
      <c r="F772" s="52"/>
      <c r="H772" s="33"/>
    </row>
    <row r="773">
      <c r="B773" s="33"/>
      <c r="F773" s="52"/>
      <c r="H773" s="33"/>
    </row>
    <row r="774">
      <c r="B774" s="33"/>
      <c r="F774" s="52"/>
      <c r="H774" s="33"/>
    </row>
    <row r="775">
      <c r="B775" s="33"/>
      <c r="F775" s="52"/>
      <c r="H775" s="33"/>
    </row>
    <row r="776">
      <c r="B776" s="33"/>
      <c r="F776" s="52"/>
      <c r="H776" s="33"/>
    </row>
    <row r="777">
      <c r="B777" s="33"/>
      <c r="F777" s="52"/>
      <c r="H777" s="33"/>
    </row>
    <row r="778">
      <c r="B778" s="33"/>
      <c r="F778" s="52"/>
      <c r="H778" s="33"/>
    </row>
    <row r="779">
      <c r="B779" s="33"/>
      <c r="F779" s="52"/>
      <c r="H779" s="33"/>
    </row>
    <row r="780">
      <c r="B780" s="33"/>
      <c r="F780" s="52"/>
      <c r="H780" s="33"/>
    </row>
    <row r="781">
      <c r="B781" s="33"/>
      <c r="F781" s="52"/>
      <c r="H781" s="33"/>
    </row>
    <row r="782">
      <c r="B782" s="33"/>
      <c r="F782" s="52"/>
      <c r="H782" s="33"/>
    </row>
    <row r="783">
      <c r="B783" s="33"/>
      <c r="F783" s="52"/>
      <c r="H783" s="33"/>
    </row>
    <row r="784">
      <c r="B784" s="33"/>
      <c r="F784" s="52"/>
      <c r="H784" s="33"/>
    </row>
    <row r="785">
      <c r="B785" s="33"/>
      <c r="F785" s="52"/>
      <c r="H785" s="33"/>
    </row>
    <row r="786">
      <c r="B786" s="33"/>
      <c r="F786" s="52"/>
      <c r="H786" s="33"/>
    </row>
    <row r="787">
      <c r="B787" s="33"/>
      <c r="F787" s="52"/>
      <c r="H787" s="33"/>
    </row>
    <row r="788">
      <c r="B788" s="33"/>
      <c r="F788" s="52"/>
      <c r="H788" s="33"/>
    </row>
    <row r="789">
      <c r="B789" s="33"/>
      <c r="F789" s="52"/>
      <c r="H789" s="33"/>
    </row>
    <row r="790">
      <c r="B790" s="33"/>
      <c r="F790" s="52"/>
      <c r="H790" s="33"/>
    </row>
    <row r="791">
      <c r="B791" s="33"/>
      <c r="F791" s="52"/>
      <c r="H791" s="33"/>
    </row>
    <row r="792">
      <c r="B792" s="33"/>
      <c r="F792" s="52"/>
      <c r="H792" s="33"/>
    </row>
    <row r="793">
      <c r="B793" s="33"/>
      <c r="F793" s="52"/>
      <c r="H793" s="33"/>
    </row>
    <row r="794">
      <c r="B794" s="33"/>
      <c r="F794" s="52"/>
      <c r="H794" s="33"/>
    </row>
    <row r="795">
      <c r="B795" s="33"/>
      <c r="F795" s="52"/>
      <c r="H795" s="33"/>
    </row>
    <row r="796">
      <c r="B796" s="33"/>
      <c r="F796" s="52"/>
      <c r="H796" s="33"/>
    </row>
    <row r="797">
      <c r="B797" s="33"/>
      <c r="F797" s="52"/>
      <c r="H797" s="33"/>
    </row>
    <row r="798">
      <c r="B798" s="33"/>
      <c r="F798" s="52"/>
      <c r="H798" s="33"/>
    </row>
    <row r="799">
      <c r="B799" s="33"/>
      <c r="F799" s="52"/>
      <c r="H799" s="33"/>
    </row>
    <row r="800">
      <c r="B800" s="33"/>
      <c r="F800" s="52"/>
      <c r="H800" s="33"/>
    </row>
    <row r="801">
      <c r="B801" s="33"/>
      <c r="F801" s="52"/>
      <c r="H801" s="33"/>
    </row>
    <row r="802">
      <c r="B802" s="33"/>
      <c r="F802" s="52"/>
      <c r="H802" s="33"/>
    </row>
    <row r="803">
      <c r="B803" s="33"/>
      <c r="F803" s="52"/>
      <c r="H803" s="33"/>
    </row>
    <row r="804">
      <c r="B804" s="33"/>
      <c r="F804" s="52"/>
      <c r="H804" s="33"/>
    </row>
    <row r="805">
      <c r="B805" s="33"/>
      <c r="F805" s="52"/>
      <c r="H805" s="33"/>
    </row>
    <row r="806">
      <c r="B806" s="33"/>
      <c r="F806" s="52"/>
      <c r="H806" s="33"/>
    </row>
    <row r="807">
      <c r="B807" s="33"/>
      <c r="F807" s="52"/>
      <c r="H807" s="33"/>
    </row>
    <row r="808">
      <c r="B808" s="33"/>
      <c r="F808" s="52"/>
      <c r="H808" s="33"/>
    </row>
    <row r="809">
      <c r="B809" s="33"/>
      <c r="F809" s="52"/>
      <c r="H809" s="33"/>
    </row>
    <row r="810">
      <c r="B810" s="33"/>
      <c r="F810" s="52"/>
      <c r="H810" s="33"/>
    </row>
    <row r="811">
      <c r="B811" s="33"/>
      <c r="F811" s="52"/>
      <c r="H811" s="33"/>
    </row>
    <row r="812">
      <c r="B812" s="33"/>
      <c r="F812" s="52"/>
      <c r="H812" s="33"/>
    </row>
    <row r="813">
      <c r="B813" s="33"/>
      <c r="F813" s="52"/>
      <c r="H813" s="33"/>
    </row>
    <row r="814">
      <c r="B814" s="33"/>
      <c r="F814" s="52"/>
      <c r="H814" s="33"/>
    </row>
    <row r="815">
      <c r="B815" s="33"/>
      <c r="F815" s="52"/>
      <c r="H815" s="33"/>
    </row>
    <row r="816">
      <c r="B816" s="33"/>
      <c r="F816" s="52"/>
      <c r="H816" s="33"/>
    </row>
    <row r="817">
      <c r="B817" s="33"/>
      <c r="F817" s="52"/>
      <c r="H817" s="33"/>
    </row>
    <row r="818">
      <c r="B818" s="33"/>
      <c r="F818" s="52"/>
      <c r="H818" s="33"/>
    </row>
    <row r="819">
      <c r="B819" s="33"/>
      <c r="F819" s="52"/>
      <c r="H819" s="33"/>
    </row>
    <row r="820">
      <c r="B820" s="33"/>
      <c r="F820" s="52"/>
      <c r="H820" s="33"/>
    </row>
    <row r="821">
      <c r="B821" s="33"/>
      <c r="F821" s="52"/>
      <c r="H821" s="33"/>
    </row>
    <row r="822">
      <c r="B822" s="33"/>
      <c r="F822" s="52"/>
      <c r="H822" s="33"/>
    </row>
    <row r="823">
      <c r="B823" s="33"/>
      <c r="F823" s="52"/>
      <c r="H823" s="33"/>
    </row>
    <row r="824">
      <c r="B824" s="33"/>
      <c r="F824" s="52"/>
      <c r="H824" s="33"/>
    </row>
    <row r="825">
      <c r="B825" s="33"/>
      <c r="F825" s="52"/>
      <c r="H825" s="33"/>
    </row>
    <row r="826">
      <c r="B826" s="33"/>
      <c r="F826" s="52"/>
      <c r="H826" s="33"/>
    </row>
    <row r="827">
      <c r="B827" s="33"/>
      <c r="F827" s="52"/>
      <c r="H827" s="33"/>
    </row>
    <row r="828">
      <c r="B828" s="33"/>
      <c r="F828" s="52"/>
      <c r="H828" s="33"/>
    </row>
    <row r="829">
      <c r="B829" s="33"/>
      <c r="F829" s="52"/>
      <c r="H829" s="33"/>
    </row>
    <row r="830">
      <c r="B830" s="33"/>
      <c r="F830" s="52"/>
      <c r="H830" s="33"/>
    </row>
    <row r="831">
      <c r="B831" s="33"/>
      <c r="F831" s="52"/>
      <c r="H831" s="33"/>
    </row>
    <row r="832">
      <c r="B832" s="33"/>
      <c r="F832" s="52"/>
      <c r="H832" s="33"/>
    </row>
    <row r="833">
      <c r="B833" s="33"/>
      <c r="F833" s="52"/>
      <c r="H833" s="33"/>
    </row>
    <row r="834">
      <c r="B834" s="33"/>
      <c r="F834" s="52"/>
      <c r="H834" s="33"/>
    </row>
    <row r="835">
      <c r="B835" s="33"/>
      <c r="F835" s="52"/>
      <c r="H835" s="33"/>
    </row>
    <row r="836">
      <c r="B836" s="33"/>
      <c r="F836" s="52"/>
      <c r="H836" s="33"/>
    </row>
    <row r="837">
      <c r="B837" s="33"/>
      <c r="F837" s="52"/>
      <c r="H837" s="33"/>
    </row>
    <row r="838">
      <c r="B838" s="33"/>
      <c r="F838" s="52"/>
      <c r="H838" s="33"/>
    </row>
    <row r="839">
      <c r="B839" s="33"/>
      <c r="F839" s="52"/>
      <c r="H839" s="33"/>
    </row>
    <row r="840">
      <c r="B840" s="33"/>
      <c r="F840" s="52"/>
      <c r="H840" s="33"/>
    </row>
    <row r="841">
      <c r="B841" s="33"/>
      <c r="F841" s="52"/>
      <c r="H841" s="33"/>
    </row>
    <row r="842">
      <c r="B842" s="33"/>
      <c r="F842" s="52"/>
      <c r="H842" s="33"/>
    </row>
    <row r="843">
      <c r="B843" s="33"/>
      <c r="F843" s="52"/>
      <c r="H843" s="33"/>
    </row>
    <row r="844">
      <c r="B844" s="33"/>
      <c r="F844" s="52"/>
      <c r="H844" s="33"/>
    </row>
    <row r="845">
      <c r="B845" s="33"/>
      <c r="F845" s="52"/>
      <c r="H845" s="33"/>
    </row>
    <row r="846">
      <c r="B846" s="33"/>
      <c r="F846" s="52"/>
      <c r="H846" s="33"/>
    </row>
    <row r="847">
      <c r="B847" s="33"/>
      <c r="F847" s="52"/>
      <c r="H847" s="33"/>
    </row>
    <row r="848">
      <c r="B848" s="33"/>
      <c r="F848" s="52"/>
      <c r="H848" s="33"/>
    </row>
    <row r="849">
      <c r="B849" s="33"/>
      <c r="F849" s="52"/>
      <c r="H849" s="33"/>
    </row>
    <row r="850">
      <c r="B850" s="33"/>
      <c r="F850" s="52"/>
      <c r="H850" s="33"/>
    </row>
    <row r="851">
      <c r="B851" s="33"/>
      <c r="F851" s="52"/>
      <c r="H851" s="33"/>
    </row>
    <row r="852">
      <c r="B852" s="33"/>
      <c r="F852" s="52"/>
      <c r="H852" s="33"/>
    </row>
    <row r="853">
      <c r="B853" s="33"/>
      <c r="F853" s="52"/>
      <c r="H853" s="33"/>
    </row>
    <row r="854">
      <c r="B854" s="33"/>
      <c r="F854" s="52"/>
      <c r="H854" s="33"/>
    </row>
    <row r="855">
      <c r="B855" s="33"/>
      <c r="F855" s="52"/>
      <c r="H855" s="33"/>
    </row>
    <row r="856">
      <c r="B856" s="33"/>
      <c r="F856" s="52"/>
      <c r="H856" s="33"/>
    </row>
    <row r="857">
      <c r="B857" s="33"/>
      <c r="F857" s="52"/>
      <c r="H857" s="33"/>
    </row>
    <row r="858">
      <c r="B858" s="33"/>
      <c r="F858" s="52"/>
      <c r="H858" s="33"/>
    </row>
    <row r="859">
      <c r="B859" s="33"/>
      <c r="F859" s="52"/>
      <c r="H859" s="33"/>
    </row>
    <row r="860">
      <c r="B860" s="33"/>
      <c r="F860" s="52"/>
      <c r="H860" s="33"/>
    </row>
    <row r="861">
      <c r="B861" s="33"/>
      <c r="F861" s="52"/>
      <c r="H861" s="33"/>
    </row>
    <row r="862">
      <c r="B862" s="33"/>
      <c r="F862" s="52"/>
      <c r="H862" s="33"/>
    </row>
    <row r="863">
      <c r="B863" s="33"/>
      <c r="F863" s="52"/>
      <c r="H863" s="33"/>
    </row>
    <row r="864">
      <c r="B864" s="33"/>
      <c r="F864" s="52"/>
      <c r="H864" s="33"/>
    </row>
    <row r="865">
      <c r="B865" s="33"/>
      <c r="F865" s="52"/>
      <c r="H865" s="33"/>
    </row>
    <row r="866">
      <c r="B866" s="33"/>
      <c r="F866" s="52"/>
      <c r="H866" s="33"/>
    </row>
    <row r="867">
      <c r="B867" s="33"/>
      <c r="F867" s="52"/>
      <c r="H867" s="33"/>
    </row>
    <row r="868">
      <c r="B868" s="33"/>
      <c r="F868" s="52"/>
      <c r="H868" s="33"/>
    </row>
    <row r="869">
      <c r="B869" s="33"/>
      <c r="F869" s="52"/>
      <c r="H869" s="33"/>
    </row>
    <row r="870">
      <c r="B870" s="33"/>
      <c r="F870" s="52"/>
      <c r="H870" s="33"/>
    </row>
    <row r="871">
      <c r="B871" s="33"/>
      <c r="F871" s="52"/>
      <c r="H871" s="33"/>
    </row>
    <row r="872">
      <c r="B872" s="33"/>
      <c r="F872" s="52"/>
      <c r="H872" s="33"/>
    </row>
    <row r="873">
      <c r="B873" s="33"/>
      <c r="F873" s="52"/>
      <c r="H873" s="33"/>
    </row>
    <row r="874">
      <c r="B874" s="33"/>
      <c r="F874" s="52"/>
      <c r="H874" s="33"/>
    </row>
    <row r="875">
      <c r="B875" s="33"/>
      <c r="F875" s="52"/>
      <c r="H875" s="33"/>
    </row>
    <row r="876">
      <c r="B876" s="33"/>
      <c r="F876" s="52"/>
      <c r="H876" s="33"/>
    </row>
    <row r="877">
      <c r="B877" s="33"/>
      <c r="F877" s="52"/>
      <c r="H877" s="33"/>
    </row>
    <row r="878">
      <c r="B878" s="33"/>
      <c r="F878" s="52"/>
      <c r="H878" s="33"/>
    </row>
    <row r="879">
      <c r="B879" s="33"/>
      <c r="F879" s="52"/>
      <c r="H879" s="33"/>
    </row>
    <row r="880">
      <c r="B880" s="33"/>
      <c r="F880" s="52"/>
      <c r="H880" s="33"/>
    </row>
    <row r="881">
      <c r="B881" s="33"/>
      <c r="F881" s="52"/>
      <c r="H881" s="33"/>
    </row>
    <row r="882">
      <c r="B882" s="33"/>
      <c r="F882" s="52"/>
      <c r="H882" s="33"/>
    </row>
    <row r="883">
      <c r="B883" s="33"/>
      <c r="F883" s="52"/>
      <c r="H883" s="33"/>
    </row>
    <row r="884">
      <c r="B884" s="33"/>
      <c r="F884" s="52"/>
      <c r="H884" s="33"/>
    </row>
    <row r="885">
      <c r="B885" s="33"/>
      <c r="F885" s="52"/>
      <c r="H885" s="33"/>
    </row>
    <row r="886">
      <c r="B886" s="33"/>
      <c r="F886" s="52"/>
      <c r="H886" s="33"/>
    </row>
    <row r="887">
      <c r="B887" s="33"/>
      <c r="F887" s="52"/>
      <c r="H887" s="33"/>
    </row>
    <row r="888">
      <c r="B888" s="33"/>
      <c r="F888" s="52"/>
      <c r="H888" s="33"/>
    </row>
    <row r="889">
      <c r="B889" s="33"/>
      <c r="F889" s="52"/>
      <c r="H889" s="33"/>
    </row>
    <row r="890">
      <c r="B890" s="33"/>
      <c r="F890" s="52"/>
      <c r="H890" s="33"/>
    </row>
    <row r="891">
      <c r="B891" s="33"/>
      <c r="F891" s="52"/>
      <c r="H891" s="33"/>
    </row>
    <row r="892">
      <c r="B892" s="33"/>
      <c r="F892" s="52"/>
      <c r="H892" s="33"/>
    </row>
    <row r="893">
      <c r="B893" s="33"/>
      <c r="F893" s="52"/>
      <c r="H893" s="33"/>
    </row>
    <row r="894">
      <c r="B894" s="33"/>
      <c r="F894" s="52"/>
      <c r="H894" s="33"/>
    </row>
    <row r="895">
      <c r="B895" s="33"/>
      <c r="F895" s="52"/>
      <c r="H895" s="33"/>
    </row>
    <row r="896">
      <c r="B896" s="33"/>
      <c r="F896" s="52"/>
      <c r="H896" s="33"/>
    </row>
    <row r="897">
      <c r="B897" s="33"/>
      <c r="F897" s="52"/>
      <c r="H897" s="33"/>
    </row>
    <row r="898">
      <c r="B898" s="33"/>
      <c r="F898" s="52"/>
      <c r="H898" s="33"/>
    </row>
    <row r="899">
      <c r="B899" s="33"/>
      <c r="F899" s="52"/>
      <c r="H899" s="33"/>
    </row>
    <row r="900">
      <c r="B900" s="33"/>
      <c r="F900" s="52"/>
      <c r="H900" s="33"/>
    </row>
    <row r="901">
      <c r="B901" s="33"/>
      <c r="F901" s="52"/>
      <c r="H901" s="33"/>
    </row>
    <row r="902">
      <c r="B902" s="33"/>
      <c r="F902" s="52"/>
      <c r="H902" s="33"/>
    </row>
    <row r="903">
      <c r="B903" s="33"/>
      <c r="F903" s="52"/>
      <c r="H903" s="33"/>
    </row>
    <row r="904">
      <c r="B904" s="33"/>
      <c r="F904" s="52"/>
      <c r="H904" s="33"/>
    </row>
    <row r="905">
      <c r="B905" s="33"/>
      <c r="F905" s="52"/>
      <c r="H905" s="33"/>
    </row>
    <row r="906">
      <c r="B906" s="33"/>
      <c r="F906" s="52"/>
      <c r="H906" s="33"/>
    </row>
    <row r="907">
      <c r="B907" s="33"/>
      <c r="F907" s="52"/>
      <c r="H907" s="33"/>
    </row>
    <row r="908">
      <c r="B908" s="33"/>
      <c r="F908" s="52"/>
      <c r="H908" s="33"/>
    </row>
    <row r="909">
      <c r="B909" s="33"/>
      <c r="F909" s="52"/>
      <c r="H909" s="33"/>
    </row>
    <row r="910">
      <c r="B910" s="33"/>
      <c r="F910" s="52"/>
      <c r="H910" s="33"/>
    </row>
    <row r="911">
      <c r="B911" s="33"/>
      <c r="F911" s="52"/>
      <c r="H911" s="33"/>
    </row>
    <row r="912">
      <c r="B912" s="33"/>
      <c r="F912" s="52"/>
      <c r="H912" s="33"/>
    </row>
    <row r="913">
      <c r="B913" s="33"/>
      <c r="F913" s="52"/>
      <c r="H913" s="33"/>
    </row>
    <row r="914">
      <c r="B914" s="33"/>
      <c r="F914" s="52"/>
      <c r="H914" s="33"/>
    </row>
    <row r="915">
      <c r="B915" s="33"/>
      <c r="F915" s="52"/>
      <c r="H915" s="33"/>
    </row>
    <row r="916">
      <c r="B916" s="33"/>
      <c r="F916" s="52"/>
      <c r="H916" s="33"/>
    </row>
    <row r="917">
      <c r="B917" s="33"/>
      <c r="F917" s="52"/>
      <c r="H917" s="33"/>
    </row>
    <row r="918">
      <c r="B918" s="33"/>
      <c r="F918" s="52"/>
      <c r="H918" s="33"/>
    </row>
    <row r="919">
      <c r="B919" s="33"/>
      <c r="F919" s="52"/>
      <c r="H919" s="33"/>
    </row>
    <row r="920">
      <c r="B920" s="33"/>
      <c r="F920" s="52"/>
      <c r="H920" s="33"/>
    </row>
    <row r="921">
      <c r="B921" s="33"/>
      <c r="F921" s="52"/>
      <c r="H921" s="33"/>
    </row>
    <row r="922">
      <c r="B922" s="33"/>
      <c r="F922" s="52"/>
      <c r="H922" s="33"/>
    </row>
    <row r="923">
      <c r="B923" s="33"/>
      <c r="F923" s="52"/>
      <c r="H923" s="33"/>
    </row>
    <row r="924">
      <c r="B924" s="33"/>
      <c r="F924" s="52"/>
      <c r="H924" s="33"/>
    </row>
    <row r="925">
      <c r="B925" s="33"/>
      <c r="F925" s="52"/>
      <c r="H925" s="33"/>
    </row>
    <row r="926">
      <c r="B926" s="33"/>
      <c r="F926" s="52"/>
      <c r="H926" s="33"/>
    </row>
    <row r="927">
      <c r="B927" s="33"/>
      <c r="F927" s="52"/>
      <c r="H927" s="33"/>
    </row>
    <row r="928">
      <c r="B928" s="33"/>
      <c r="F928" s="52"/>
      <c r="H928" s="33"/>
    </row>
    <row r="929">
      <c r="B929" s="33"/>
      <c r="F929" s="52"/>
      <c r="H929" s="33"/>
    </row>
    <row r="930">
      <c r="B930" s="33"/>
      <c r="F930" s="52"/>
      <c r="H930" s="33"/>
    </row>
    <row r="931">
      <c r="B931" s="33"/>
      <c r="F931" s="52"/>
      <c r="H931" s="33"/>
    </row>
    <row r="932">
      <c r="B932" s="33"/>
      <c r="F932" s="52"/>
      <c r="H932" s="33"/>
    </row>
    <row r="933">
      <c r="B933" s="33"/>
      <c r="F933" s="52"/>
      <c r="H933" s="33"/>
    </row>
    <row r="934">
      <c r="B934" s="33"/>
      <c r="F934" s="52"/>
      <c r="H934" s="33"/>
    </row>
    <row r="935">
      <c r="B935" s="33"/>
      <c r="F935" s="52"/>
      <c r="H935" s="33"/>
    </row>
    <row r="936">
      <c r="B936" s="33"/>
      <c r="F936" s="52"/>
      <c r="H936" s="33"/>
    </row>
    <row r="937">
      <c r="B937" s="33"/>
      <c r="F937" s="52"/>
      <c r="H937" s="33"/>
    </row>
    <row r="938">
      <c r="B938" s="33"/>
      <c r="F938" s="52"/>
      <c r="H938" s="33"/>
    </row>
    <row r="939">
      <c r="B939" s="33"/>
      <c r="F939" s="52"/>
      <c r="H939" s="33"/>
    </row>
    <row r="940">
      <c r="B940" s="33"/>
      <c r="F940" s="52"/>
      <c r="H940" s="33"/>
    </row>
    <row r="941">
      <c r="B941" s="33"/>
      <c r="F941" s="52"/>
      <c r="H941" s="33"/>
    </row>
    <row r="942">
      <c r="B942" s="33"/>
      <c r="F942" s="52"/>
      <c r="H942" s="33"/>
    </row>
    <row r="943">
      <c r="B943" s="33"/>
      <c r="F943" s="52"/>
      <c r="H943" s="33"/>
    </row>
    <row r="944">
      <c r="B944" s="33"/>
      <c r="F944" s="52"/>
      <c r="H944" s="33"/>
    </row>
    <row r="945">
      <c r="B945" s="33"/>
      <c r="F945" s="52"/>
      <c r="H945" s="33"/>
    </row>
    <row r="946">
      <c r="B946" s="33"/>
      <c r="F946" s="52"/>
      <c r="H946" s="33"/>
    </row>
    <row r="947">
      <c r="B947" s="33"/>
      <c r="F947" s="52"/>
      <c r="H947" s="33"/>
    </row>
    <row r="948">
      <c r="B948" s="33"/>
      <c r="F948" s="52"/>
      <c r="H948" s="33"/>
    </row>
    <row r="949">
      <c r="B949" s="33"/>
      <c r="F949" s="52"/>
      <c r="H949" s="33"/>
    </row>
    <row r="950">
      <c r="B950" s="33"/>
      <c r="F950" s="52"/>
      <c r="H950" s="33"/>
    </row>
    <row r="951">
      <c r="B951" s="33"/>
      <c r="F951" s="52"/>
      <c r="H951" s="33"/>
    </row>
    <row r="952">
      <c r="B952" s="33"/>
      <c r="F952" s="52"/>
      <c r="H952" s="33"/>
    </row>
    <row r="953">
      <c r="B953" s="33"/>
      <c r="F953" s="52"/>
      <c r="H953" s="33"/>
    </row>
    <row r="954">
      <c r="B954" s="33"/>
      <c r="F954" s="52"/>
      <c r="H954" s="33"/>
    </row>
    <row r="955">
      <c r="B955" s="33"/>
      <c r="F955" s="52"/>
      <c r="H955" s="33"/>
    </row>
    <row r="956">
      <c r="B956" s="33"/>
      <c r="F956" s="52"/>
      <c r="H956" s="33"/>
    </row>
    <row r="957">
      <c r="B957" s="33"/>
      <c r="F957" s="52"/>
      <c r="H957" s="33"/>
    </row>
    <row r="958">
      <c r="B958" s="33"/>
      <c r="F958" s="52"/>
      <c r="H958" s="33"/>
    </row>
    <row r="959">
      <c r="B959" s="33"/>
      <c r="F959" s="52"/>
      <c r="H959" s="33"/>
    </row>
    <row r="960">
      <c r="B960" s="33"/>
      <c r="F960" s="52"/>
      <c r="H960" s="33"/>
    </row>
    <row r="961">
      <c r="B961" s="33"/>
      <c r="F961" s="52"/>
      <c r="H961" s="33"/>
    </row>
    <row r="962">
      <c r="B962" s="33"/>
      <c r="F962" s="52"/>
      <c r="H962" s="33"/>
    </row>
    <row r="963">
      <c r="B963" s="33"/>
      <c r="F963" s="52"/>
      <c r="H963" s="33"/>
    </row>
    <row r="964">
      <c r="B964" s="33"/>
      <c r="F964" s="52"/>
      <c r="H964" s="33"/>
    </row>
    <row r="965">
      <c r="B965" s="33"/>
      <c r="F965" s="52"/>
      <c r="H965" s="33"/>
    </row>
    <row r="966">
      <c r="B966" s="33"/>
      <c r="F966" s="52"/>
      <c r="H966" s="33"/>
    </row>
    <row r="967">
      <c r="B967" s="33"/>
      <c r="F967" s="52"/>
      <c r="H967" s="33"/>
    </row>
    <row r="968">
      <c r="B968" s="33"/>
      <c r="F968" s="52"/>
      <c r="H968" s="33"/>
    </row>
    <row r="969">
      <c r="B969" s="33"/>
      <c r="F969" s="52"/>
      <c r="H969" s="33"/>
    </row>
    <row r="970">
      <c r="B970" s="33"/>
      <c r="F970" s="52"/>
      <c r="H970" s="33"/>
    </row>
    <row r="971">
      <c r="B971" s="33"/>
      <c r="F971" s="52"/>
      <c r="H971" s="33"/>
    </row>
    <row r="972">
      <c r="B972" s="33"/>
      <c r="F972" s="52"/>
      <c r="H972" s="33"/>
    </row>
    <row r="973">
      <c r="B973" s="33"/>
      <c r="F973" s="52"/>
      <c r="H973" s="33"/>
    </row>
    <row r="974">
      <c r="B974" s="33"/>
      <c r="F974" s="52"/>
      <c r="H974" s="33"/>
    </row>
    <row r="975">
      <c r="B975" s="33"/>
      <c r="F975" s="52"/>
      <c r="H975" s="33"/>
    </row>
    <row r="976">
      <c r="B976" s="33"/>
      <c r="F976" s="52"/>
      <c r="H976" s="33"/>
    </row>
    <row r="977">
      <c r="B977" s="33"/>
      <c r="F977" s="52"/>
      <c r="H977" s="33"/>
    </row>
    <row r="978">
      <c r="B978" s="33"/>
      <c r="F978" s="52"/>
      <c r="H978" s="33"/>
    </row>
    <row r="979">
      <c r="B979" s="33"/>
      <c r="F979" s="52"/>
      <c r="H979" s="33"/>
    </row>
    <row r="980">
      <c r="B980" s="33"/>
      <c r="F980" s="52"/>
      <c r="H980" s="33"/>
    </row>
    <row r="981">
      <c r="B981" s="33"/>
      <c r="F981" s="52"/>
      <c r="H981" s="33"/>
    </row>
    <row r="982">
      <c r="B982" s="33"/>
      <c r="F982" s="52"/>
      <c r="H982" s="33"/>
    </row>
    <row r="983">
      <c r="B983" s="33"/>
      <c r="F983" s="52"/>
      <c r="H983" s="33"/>
    </row>
    <row r="984">
      <c r="B984" s="33"/>
      <c r="F984" s="52"/>
      <c r="H984" s="33"/>
    </row>
    <row r="985">
      <c r="B985" s="33"/>
      <c r="F985" s="52"/>
      <c r="H985" s="33"/>
    </row>
    <row r="986">
      <c r="B986" s="33"/>
      <c r="F986" s="52"/>
      <c r="H986" s="33"/>
    </row>
    <row r="987">
      <c r="B987" s="33"/>
      <c r="F987" s="52"/>
      <c r="H987" s="33"/>
    </row>
    <row r="988">
      <c r="B988" s="33"/>
      <c r="F988" s="52"/>
      <c r="H988" s="33"/>
    </row>
    <row r="989">
      <c r="B989" s="33"/>
      <c r="F989" s="52"/>
      <c r="H989" s="33"/>
    </row>
    <row r="990">
      <c r="B990" s="33"/>
      <c r="F990" s="52"/>
      <c r="H990" s="33"/>
    </row>
    <row r="991">
      <c r="B991" s="33"/>
      <c r="F991" s="52"/>
      <c r="H991" s="33"/>
    </row>
    <row r="992">
      <c r="B992" s="33"/>
      <c r="F992" s="52"/>
      <c r="H992" s="33"/>
    </row>
    <row r="993">
      <c r="B993" s="33"/>
      <c r="F993" s="52"/>
      <c r="H993" s="33"/>
    </row>
    <row r="994">
      <c r="B994" s="33"/>
      <c r="F994" s="52"/>
      <c r="H994" s="33"/>
    </row>
    <row r="995">
      <c r="B995" s="33"/>
      <c r="F995" s="52"/>
      <c r="H995" s="33"/>
    </row>
    <row r="996">
      <c r="B996" s="33"/>
      <c r="F996" s="52"/>
      <c r="H996" s="33"/>
    </row>
    <row r="997">
      <c r="B997" s="33"/>
      <c r="F997" s="52"/>
      <c r="H997" s="33"/>
    </row>
    <row r="998">
      <c r="B998" s="33"/>
      <c r="F998" s="52"/>
      <c r="H998" s="33"/>
    </row>
    <row r="999">
      <c r="B999" s="33"/>
      <c r="F999" s="52"/>
      <c r="H999" s="33"/>
    </row>
    <row r="1000">
      <c r="B1000" s="33"/>
      <c r="F1000" s="52"/>
      <c r="H1000" s="33"/>
    </row>
  </sheetData>
  <mergeCells count="3">
    <mergeCell ref="A1:A3"/>
    <mergeCell ref="F1:H1"/>
    <mergeCell ref="H2:H3"/>
  </mergeCells>
  <drawing r:id="rId1"/>
</worksheet>
</file>